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0.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5" windowWidth="9720" windowHeight="10155" activeTab="1"/>
  </bookViews>
  <sheets>
    <sheet name="ESCALA" sheetId="4" r:id="rId1"/>
    <sheet name="SEGUIMIENTO" sheetId="1" r:id="rId2"/>
    <sheet name="FORMACIÓN" sheetId="2" r:id="rId3"/>
    <sheet name="INVESTIGACIÓN" sheetId="3" r:id="rId4"/>
    <sheet name="PROY. SOCIAL" sheetId="5" r:id="rId5"/>
    <sheet name="BIENESTAR" sheetId="6" r:id="rId6"/>
    <sheet name="ADMINISTRATIVO" sheetId="7" r:id="rId7"/>
    <sheet name="Hoja1" sheetId="8" r:id="rId8"/>
    <sheet name="Hoja2" sheetId="9" r:id="rId9"/>
    <sheet name="Hoja3" sheetId="10" r:id="rId10"/>
    <sheet name="Hoja4" sheetId="11" r:id="rId11"/>
    <sheet name="Hoja5" sheetId="12" r:id="rId12"/>
  </sheets>
  <calcPr calcId="144525"/>
</workbook>
</file>

<file path=xl/calcChain.xml><?xml version="1.0" encoding="utf-8"?>
<calcChain xmlns="http://schemas.openxmlformats.org/spreadsheetml/2006/main">
  <c r="T64" i="1" l="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63" i="1"/>
  <c r="T52" i="1"/>
  <c r="T53" i="1"/>
  <c r="T54" i="1"/>
  <c r="T55" i="1"/>
  <c r="T56" i="1"/>
  <c r="T57" i="1"/>
  <c r="T58" i="1"/>
  <c r="T59" i="1"/>
  <c r="T44" i="1"/>
  <c r="T45" i="1"/>
  <c r="T46" i="1"/>
  <c r="T47" i="1"/>
  <c r="T48" i="1"/>
  <c r="T49" i="1"/>
  <c r="T50" i="1"/>
  <c r="T51" i="1"/>
  <c r="T40" i="1"/>
  <c r="T41" i="1"/>
  <c r="T42" i="1"/>
  <c r="T43" i="1"/>
  <c r="T39" i="1"/>
  <c r="T34" i="1"/>
  <c r="T35" i="1"/>
  <c r="T36" i="1"/>
  <c r="T37" i="1"/>
  <c r="T38" i="1"/>
  <c r="T32" i="1"/>
  <c r="T33" i="1"/>
  <c r="T26" i="1"/>
  <c r="T27" i="1"/>
  <c r="T28" i="1"/>
  <c r="T29" i="1"/>
  <c r="T30" i="1"/>
  <c r="T31" i="1"/>
  <c r="T24" i="1"/>
  <c r="T25" i="1"/>
  <c r="T23" i="1"/>
  <c r="T18" i="1"/>
  <c r="T19" i="1"/>
  <c r="T15" i="1"/>
  <c r="T16" i="1"/>
  <c r="T17" i="1"/>
  <c r="T14" i="1"/>
  <c r="T13" i="1"/>
  <c r="T9" i="1"/>
  <c r="T10" i="1"/>
  <c r="T11" i="1"/>
  <c r="T12" i="1"/>
  <c r="T8" i="1"/>
  <c r="T7" i="1"/>
  <c r="T6" i="1"/>
  <c r="T5" i="1"/>
  <c r="R6" i="1"/>
  <c r="T4" i="1"/>
  <c r="G31" i="5" l="1"/>
  <c r="G29" i="5"/>
  <c r="G30" i="5"/>
  <c r="G28" i="5"/>
  <c r="G26" i="5"/>
  <c r="G25" i="5"/>
  <c r="G24" i="5"/>
  <c r="G27" i="5"/>
  <c r="G23" i="5"/>
  <c r="I27" i="7"/>
  <c r="I26" i="7" l="1"/>
  <c r="I25" i="7"/>
  <c r="I24" i="7"/>
  <c r="I23" i="7"/>
  <c r="I22" i="7"/>
  <c r="I21" i="7"/>
  <c r="G29" i="6"/>
  <c r="G26" i="6"/>
  <c r="G24" i="6"/>
  <c r="G25" i="6"/>
  <c r="G27" i="6"/>
  <c r="G28" i="6"/>
  <c r="G23" i="6"/>
  <c r="G32" i="3"/>
  <c r="G31" i="3"/>
  <c r="G30" i="3"/>
  <c r="G28" i="3"/>
  <c r="G27" i="3"/>
  <c r="G26" i="3"/>
  <c r="G25" i="3"/>
  <c r="G24" i="3"/>
  <c r="G29" i="3"/>
  <c r="G23" i="3"/>
  <c r="D23" i="3"/>
  <c r="B8" i="3"/>
  <c r="R94" i="1" l="1"/>
  <c r="R93" i="1"/>
  <c r="R90" i="1"/>
  <c r="R91" i="1"/>
  <c r="R92" i="1"/>
  <c r="R87" i="1"/>
  <c r="R88" i="1"/>
  <c r="R89" i="1"/>
  <c r="R86" i="1"/>
  <c r="R84" i="1"/>
  <c r="R85" i="1"/>
  <c r="R82" i="1"/>
  <c r="R83" i="1"/>
  <c r="R75" i="1"/>
  <c r="R76" i="1"/>
  <c r="R77" i="1"/>
  <c r="R78" i="1"/>
  <c r="R79" i="1"/>
  <c r="R80" i="1"/>
  <c r="R81" i="1"/>
  <c r="R69" i="1"/>
  <c r="R70" i="1"/>
  <c r="R71" i="1"/>
  <c r="R72" i="1"/>
  <c r="R73" i="1"/>
  <c r="R74" i="1"/>
  <c r="R66" i="1" l="1"/>
  <c r="R67" i="1"/>
  <c r="R68" i="1"/>
  <c r="R64" i="1"/>
  <c r="R65" i="1"/>
  <c r="R63" i="1"/>
  <c r="Q39" i="1" l="1"/>
  <c r="P39" i="1"/>
  <c r="N39" i="1"/>
  <c r="L39" i="1"/>
  <c r="Q36" i="1" l="1"/>
  <c r="P36" i="1"/>
  <c r="N36" i="1"/>
  <c r="L36" i="1"/>
  <c r="Q35" i="1"/>
  <c r="P35" i="1"/>
  <c r="N35" i="1"/>
  <c r="L35" i="1"/>
  <c r="R34" i="1"/>
  <c r="Q31" i="1"/>
  <c r="P31" i="1"/>
  <c r="N31" i="1"/>
  <c r="L31" i="1"/>
  <c r="Q29" i="1" l="1"/>
  <c r="P29" i="1"/>
  <c r="N29" i="1"/>
  <c r="L29" i="1"/>
  <c r="J10" i="6"/>
  <c r="J9" i="6"/>
  <c r="R114" i="1" l="1"/>
  <c r="R121" i="1"/>
  <c r="R122" i="1"/>
  <c r="R120" i="1"/>
  <c r="R116" i="1"/>
  <c r="R111" i="1"/>
  <c r="R108" i="1"/>
  <c r="R105" i="1"/>
  <c r="R104" i="1"/>
  <c r="R103" i="1"/>
  <c r="R101" i="1"/>
  <c r="R100" i="1"/>
  <c r="R98" i="1"/>
  <c r="R99" i="1"/>
  <c r="R97" i="1"/>
  <c r="F26" i="2" l="1"/>
  <c r="F25" i="2"/>
  <c r="F24" i="2"/>
  <c r="F23" i="2"/>
  <c r="F22" i="2"/>
  <c r="F21" i="2"/>
  <c r="F20" i="2"/>
  <c r="G123" i="1" l="1"/>
  <c r="F123" i="1"/>
  <c r="F20" i="1"/>
  <c r="F60" i="1"/>
  <c r="G95" i="1"/>
  <c r="F95" i="1"/>
  <c r="R18" i="1" l="1"/>
  <c r="Q113" i="1" l="1"/>
  <c r="Q112" i="1"/>
  <c r="Q111" i="1"/>
  <c r="Q102" i="1"/>
  <c r="Q101" i="1"/>
  <c r="D25" i="2" l="1"/>
  <c r="D23" i="2"/>
  <c r="D22" i="2"/>
  <c r="D21" i="2"/>
  <c r="D24" i="2"/>
  <c r="D20" i="2"/>
  <c r="D30" i="5"/>
  <c r="D29" i="5"/>
  <c r="D28" i="5"/>
  <c r="D26" i="5"/>
  <c r="D25" i="5"/>
  <c r="D24" i="5"/>
  <c r="D27" i="5"/>
  <c r="D23" i="5"/>
  <c r="D26" i="6"/>
  <c r="D24" i="6"/>
  <c r="D25" i="6"/>
  <c r="D27" i="6"/>
  <c r="D28" i="6"/>
  <c r="D23" i="6"/>
  <c r="F25" i="7" l="1"/>
  <c r="F24" i="7"/>
  <c r="F26" i="7"/>
  <c r="F23" i="7"/>
  <c r="D31" i="3"/>
  <c r="D30" i="3"/>
  <c r="D28" i="3"/>
  <c r="D27" i="3"/>
  <c r="D26" i="3"/>
  <c r="D25" i="3"/>
  <c r="D29" i="3"/>
  <c r="D24" i="3"/>
  <c r="F27" i="7" l="1"/>
  <c r="D29" i="6" l="1"/>
  <c r="D31" i="5"/>
  <c r="D32" i="3"/>
  <c r="D26" i="2"/>
  <c r="N8" i="7" l="1"/>
  <c r="L8" i="7"/>
  <c r="J8" i="7"/>
  <c r="H9" i="7"/>
  <c r="H10" i="7"/>
  <c r="H8" i="7"/>
  <c r="F9" i="7"/>
  <c r="F10" i="7"/>
  <c r="F11" i="7"/>
  <c r="F12" i="7"/>
  <c r="F13" i="7"/>
  <c r="F14" i="7"/>
  <c r="F15" i="7"/>
  <c r="F8" i="7"/>
  <c r="D9" i="7"/>
  <c r="D10" i="7"/>
  <c r="D8" i="7"/>
  <c r="B9" i="6"/>
  <c r="B10" i="6"/>
  <c r="B11" i="6"/>
  <c r="B8" i="6"/>
  <c r="P9" i="5"/>
  <c r="P10" i="5"/>
  <c r="P11" i="5"/>
  <c r="P12" i="5"/>
  <c r="P8" i="5"/>
  <c r="N9" i="5"/>
  <c r="N8" i="5"/>
  <c r="L9" i="5"/>
  <c r="L10" i="5"/>
  <c r="L11" i="5"/>
  <c r="L8" i="5"/>
  <c r="J9" i="5"/>
  <c r="J8" i="5"/>
  <c r="H9" i="5"/>
  <c r="H10" i="5"/>
  <c r="H11" i="5"/>
  <c r="H12" i="5"/>
  <c r="H13" i="5"/>
  <c r="H14" i="5"/>
  <c r="H8" i="5"/>
  <c r="F9" i="5"/>
  <c r="F10" i="5"/>
  <c r="F11" i="5"/>
  <c r="F12" i="5"/>
  <c r="F13" i="5"/>
  <c r="F14" i="5"/>
  <c r="F15" i="5"/>
  <c r="F8" i="5"/>
  <c r="D8" i="5"/>
  <c r="B9" i="5"/>
  <c r="B10" i="5"/>
  <c r="B8" i="5"/>
  <c r="R9" i="3" l="1"/>
  <c r="R10" i="3"/>
  <c r="R11" i="3"/>
  <c r="R12" i="3"/>
  <c r="R13" i="3"/>
  <c r="R8" i="3"/>
  <c r="P9" i="3"/>
  <c r="P8" i="3"/>
  <c r="N9" i="3"/>
  <c r="N8" i="3"/>
  <c r="L9" i="3"/>
  <c r="L10" i="3"/>
  <c r="L11" i="3"/>
  <c r="L8" i="3"/>
  <c r="J9" i="3"/>
  <c r="J10" i="3"/>
  <c r="J8" i="3"/>
  <c r="H9" i="3"/>
  <c r="H10" i="3"/>
  <c r="H11" i="3"/>
  <c r="H8" i="3"/>
  <c r="F9" i="3"/>
  <c r="F10" i="3"/>
  <c r="F11" i="3"/>
  <c r="F8" i="3"/>
  <c r="D9" i="3"/>
  <c r="D10" i="3"/>
  <c r="D11" i="3"/>
  <c r="D12" i="3"/>
  <c r="D13" i="3"/>
  <c r="D14" i="3"/>
  <c r="D15" i="3"/>
  <c r="D16" i="3"/>
  <c r="D8" i="3"/>
  <c r="B9" i="3"/>
  <c r="B10" i="3"/>
  <c r="R126" i="1" l="1"/>
  <c r="R127" i="1"/>
  <c r="R128" i="1"/>
  <c r="R144" i="1"/>
  <c r="R142" i="1"/>
  <c r="R143" i="1"/>
  <c r="R141" i="1"/>
  <c r="R132" i="1"/>
  <c r="R133" i="1"/>
  <c r="R134" i="1"/>
  <c r="R135" i="1"/>
  <c r="R136" i="1"/>
  <c r="R137" i="1"/>
  <c r="R138" i="1"/>
  <c r="R139" i="1"/>
  <c r="R140" i="1"/>
  <c r="R131" i="1"/>
  <c r="R130" i="1"/>
  <c r="R129" i="1" l="1"/>
  <c r="R36" i="1"/>
  <c r="R37" i="1"/>
  <c r="R38" i="1"/>
  <c r="R39" i="1"/>
  <c r="R40" i="1"/>
  <c r="R41" i="1"/>
  <c r="R42" i="1"/>
  <c r="R43" i="1"/>
  <c r="R44" i="1"/>
  <c r="R45" i="1"/>
  <c r="R46" i="1"/>
  <c r="R47" i="1"/>
  <c r="R48" i="1"/>
  <c r="R49" i="1"/>
  <c r="R50" i="1"/>
  <c r="R51" i="1"/>
  <c r="R52" i="1"/>
  <c r="R53" i="1"/>
  <c r="R54" i="1"/>
  <c r="R55" i="1"/>
  <c r="R56" i="1"/>
  <c r="R57" i="1"/>
  <c r="R58" i="1"/>
  <c r="R59" i="1"/>
  <c r="R35" i="1"/>
  <c r="R29" i="1"/>
  <c r="R30" i="1"/>
  <c r="R31" i="1"/>
  <c r="R32" i="1"/>
  <c r="R33" i="1"/>
  <c r="R27" i="1"/>
  <c r="R28" i="1"/>
  <c r="R26" i="1"/>
  <c r="R25" i="1"/>
  <c r="R24" i="1"/>
  <c r="R23" i="1"/>
  <c r="R19" i="1" l="1"/>
  <c r="R5" i="1"/>
  <c r="R7" i="1"/>
  <c r="R8" i="1"/>
  <c r="R9" i="1"/>
  <c r="R10" i="1"/>
  <c r="R11" i="1"/>
  <c r="R12" i="1"/>
  <c r="R13" i="1"/>
  <c r="R14" i="1"/>
  <c r="R15" i="1"/>
  <c r="R16" i="1"/>
  <c r="H135" i="1" l="1"/>
  <c r="H13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64" i="1"/>
  <c r="H63" i="1"/>
  <c r="R4" i="1" l="1"/>
  <c r="G145" i="1" l="1"/>
  <c r="F145" i="1"/>
  <c r="H144" i="1"/>
  <c r="H143" i="1"/>
  <c r="H142" i="1"/>
  <c r="H141" i="1"/>
  <c r="H140" i="1"/>
  <c r="H139" i="1"/>
  <c r="H138" i="1"/>
  <c r="H137" i="1"/>
  <c r="H136" i="1"/>
  <c r="H133" i="1"/>
  <c r="H132" i="1"/>
  <c r="H131" i="1"/>
  <c r="H130" i="1"/>
  <c r="H129" i="1"/>
  <c r="H128" i="1"/>
  <c r="H127" i="1"/>
  <c r="H126" i="1"/>
  <c r="H145" i="1" l="1"/>
  <c r="H122" i="1"/>
  <c r="Q121" i="1"/>
  <c r="H121" i="1"/>
  <c r="H120" i="1"/>
  <c r="Q119" i="1"/>
  <c r="H119" i="1"/>
  <c r="Q118" i="1"/>
  <c r="H118" i="1"/>
  <c r="Q117" i="1"/>
  <c r="H117" i="1"/>
  <c r="Q116" i="1"/>
  <c r="H116" i="1"/>
  <c r="H114" i="1"/>
  <c r="H111" i="1"/>
  <c r="Q110" i="1"/>
  <c r="Q109" i="1"/>
  <c r="Q108" i="1"/>
  <c r="H108" i="1"/>
  <c r="Q107" i="1"/>
  <c r="Q106" i="1"/>
  <c r="Q105" i="1"/>
  <c r="H105" i="1"/>
  <c r="Q104" i="1"/>
  <c r="H104" i="1"/>
  <c r="H103" i="1"/>
  <c r="H101" i="1"/>
  <c r="H100" i="1"/>
  <c r="Q99" i="1"/>
  <c r="H99" i="1"/>
  <c r="Q98" i="1"/>
  <c r="H98" i="1"/>
  <c r="Q97" i="1"/>
  <c r="H97" i="1"/>
  <c r="V67" i="1" l="1"/>
  <c r="V66" i="1"/>
  <c r="V65" i="1"/>
  <c r="V64" i="1"/>
  <c r="V63" i="1"/>
  <c r="G60" i="1"/>
  <c r="W60" i="1" s="1"/>
  <c r="W59" i="1"/>
  <c r="H59" i="1"/>
  <c r="W58" i="1"/>
  <c r="H58" i="1"/>
  <c r="W57" i="1"/>
  <c r="H57" i="1"/>
  <c r="W56" i="1"/>
  <c r="H56" i="1"/>
  <c r="W55" i="1"/>
  <c r="H55" i="1"/>
  <c r="W54" i="1"/>
  <c r="H54" i="1"/>
  <c r="W53" i="1"/>
  <c r="H53" i="1"/>
  <c r="W52" i="1"/>
  <c r="H52" i="1"/>
  <c r="W51" i="1"/>
  <c r="H51" i="1"/>
  <c r="W50" i="1"/>
  <c r="H50" i="1"/>
  <c r="W49" i="1"/>
  <c r="H49" i="1"/>
  <c r="W48" i="1"/>
  <c r="H48" i="1"/>
  <c r="W47" i="1"/>
  <c r="H47" i="1"/>
  <c r="W46" i="1"/>
  <c r="H46" i="1"/>
  <c r="W45" i="1"/>
  <c r="H45" i="1"/>
  <c r="W44" i="1"/>
  <c r="H44" i="1"/>
  <c r="W43" i="1"/>
  <c r="H43" i="1"/>
  <c r="W42" i="1"/>
  <c r="H42" i="1"/>
  <c r="W41" i="1"/>
  <c r="H41" i="1"/>
  <c r="W40" i="1"/>
  <c r="H40" i="1"/>
  <c r="W39" i="1"/>
  <c r="H39" i="1"/>
  <c r="W38" i="1"/>
  <c r="H38" i="1"/>
  <c r="W37" i="1"/>
  <c r="H37" i="1"/>
  <c r="W36" i="1"/>
  <c r="H36" i="1"/>
  <c r="W35" i="1"/>
  <c r="H35" i="1"/>
  <c r="W34" i="1"/>
  <c r="H34" i="1"/>
  <c r="W33" i="1"/>
  <c r="H33" i="1"/>
  <c r="W32" i="1"/>
  <c r="H32" i="1"/>
  <c r="W31" i="1"/>
  <c r="H31" i="1"/>
  <c r="W30" i="1"/>
  <c r="H30" i="1"/>
  <c r="W29" i="1"/>
  <c r="H29" i="1"/>
  <c r="W28" i="1"/>
  <c r="H28" i="1"/>
  <c r="W27" i="1"/>
  <c r="H27" i="1"/>
  <c r="W26" i="1"/>
  <c r="H26" i="1"/>
  <c r="W25" i="1"/>
  <c r="H25" i="1"/>
  <c r="W24" i="1"/>
  <c r="H24" i="1"/>
  <c r="W23" i="1"/>
  <c r="H23" i="1"/>
  <c r="H60" i="1" l="1"/>
  <c r="N9" i="2" l="1"/>
  <c r="N8" i="2"/>
  <c r="J9" i="2"/>
  <c r="J8" i="2"/>
  <c r="H8" i="2"/>
  <c r="F9" i="2"/>
  <c r="F10" i="2"/>
  <c r="F11" i="2"/>
  <c r="F12" i="2"/>
  <c r="F8" i="2"/>
  <c r="B9" i="2"/>
  <c r="B10" i="2"/>
  <c r="B8" i="2"/>
  <c r="G20" i="1" l="1"/>
  <c r="H19" i="1"/>
  <c r="H18" i="1"/>
  <c r="H17" i="1"/>
  <c r="H16" i="1"/>
  <c r="H15" i="1"/>
  <c r="H14" i="1"/>
  <c r="H13" i="1"/>
  <c r="H12" i="1"/>
  <c r="H11" i="1"/>
  <c r="H10" i="1"/>
  <c r="H9" i="1"/>
  <c r="H8" i="1"/>
  <c r="H7" i="1"/>
  <c r="H6" i="1"/>
  <c r="H5" i="1"/>
  <c r="H4" i="1"/>
  <c r="H20" i="1" l="1"/>
</calcChain>
</file>

<file path=xl/comments1.xml><?xml version="1.0" encoding="utf-8"?>
<comments xmlns="http://schemas.openxmlformats.org/spreadsheetml/2006/main">
  <authors>
    <author>Asignación Punt. CAP</author>
  </authors>
  <commentList>
    <comment ref="U39" authorId="0">
      <text>
        <r>
          <rPr>
            <sz val="9"/>
            <color indexed="81"/>
            <rFont val="Tahoma"/>
            <family val="2"/>
          </rPr>
          <t xml:space="preserve">DE 22 GRUPOS EN BANCO, SE TIENE 15 CON ACTA DE INICIO
</t>
        </r>
      </text>
    </comment>
  </commentList>
</comments>
</file>

<file path=xl/sharedStrings.xml><?xml version="1.0" encoding="utf-8"?>
<sst xmlns="http://schemas.openxmlformats.org/spreadsheetml/2006/main" count="866" uniqueCount="590">
  <si>
    <t>PROYECTO</t>
  </si>
  <si>
    <t>SIGLA</t>
  </si>
  <si>
    <t>ACTIVIDADES</t>
  </si>
  <si>
    <t>RUBRO</t>
  </si>
  <si>
    <t>RESPONSABLE</t>
  </si>
  <si>
    <t>RECURSO ASIGNADO</t>
  </si>
  <si>
    <t>RECURSO EJECUTADO</t>
  </si>
  <si>
    <t>SALDO</t>
  </si>
  <si>
    <t>LINEA BASE</t>
  </si>
  <si>
    <t>META DE PRODUCTO</t>
  </si>
  <si>
    <t>TOTAL TRIMESTRE</t>
  </si>
  <si>
    <t>EFICIENCIA</t>
  </si>
  <si>
    <t>EFICACIA</t>
  </si>
  <si>
    <t>EFECTIVIDAD</t>
  </si>
  <si>
    <t>SOPORTES DE ACCIONES REALIZADAS</t>
  </si>
  <si>
    <t>En millones de pesos</t>
  </si>
  <si>
    <t>#</t>
  </si>
  <si>
    <t>%</t>
  </si>
  <si>
    <t>EN PORCENTAJE</t>
  </si>
  <si>
    <t>SF-PY1. Identidad con la Teleología Institucional.</t>
  </si>
  <si>
    <t>SF-PY1.1</t>
  </si>
  <si>
    <t>Actividades de Inducción y Reinducción con docentes, estudiantes y Administrativos para promover el conocimiento de la Teleología.</t>
  </si>
  <si>
    <t>V.ACADEMICA</t>
  </si>
  <si>
    <t>SF-PY1.2</t>
  </si>
  <si>
    <t>Actividades para promover la Apropiación de la teleología Institucional. (Misión, La Visión, el Proyecto Educativo Institucional PEU).</t>
  </si>
  <si>
    <t>SF-PY1.3</t>
  </si>
  <si>
    <t>Promoción de la imagen corporativa institucional, portafolio de servicios-oferta académica.</t>
  </si>
  <si>
    <t>Elaboración de material para actividades de conocimiento y apropiación de teleología (28/03/2016) IMPRESOS</t>
  </si>
  <si>
    <t>SF-PY2. Creación de nueva Oferta Académica en las Sedes.</t>
  </si>
  <si>
    <t>SF-PY2.1</t>
  </si>
  <si>
    <t>Continuidad Proceso de Formulación Oferta Académica.</t>
  </si>
  <si>
    <t xml:space="preserve">
V.ACADEMICA
F.SALUD
F.EDUCACION
F.C.J.P.
</t>
  </si>
  <si>
    <t>• Excd. fac. Salud - Continuidad del proceso de Formulación de oferta académica (Jose Domingo Alarcon)</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</si>
  <si>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</si>
  <si>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</si>
  <si>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</si>
  <si>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</si>
  <si>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</si>
  <si>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V.ACADEMICA
FACECO
F.EDUCACION
F.INGENIERIA</t>
  </si>
  <si>
    <t>SF-PY3.3</t>
  </si>
  <si>
    <t xml:space="preserve"> Interlingua para Docentes.</t>
  </si>
  <si>
    <t>SF-PY3.4</t>
  </si>
  <si>
    <t>Oferta de Cursos Intersemestrales sobre áreas de conocimiento y culturas latinoaméricanas,  formación para la democracia.</t>
  </si>
  <si>
    <t>SF-PY3.5</t>
  </si>
  <si>
    <t>Estudio de Factibilidad Proyecto Inmersión Total en Casa.</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</si>
  <si>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</si>
  <si>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</si>
  <si>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</si>
  <si>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F.C.J.P.
F.EDUCACION
FACECO</t>
  </si>
  <si>
    <t>SF-PY5.  Acreditación de Alta Calidad de la Universidad.</t>
  </si>
  <si>
    <t>SF-PY5.1</t>
  </si>
  <si>
    <t>Funcionamiento de la Unidad de Apoyo a los Procesos de Autoevaluación  y Acreditación Institucional  y de Programas -UNAPAAC.</t>
  </si>
  <si>
    <t>SF-PY5.2</t>
  </si>
  <si>
    <t>SF-PY5.3</t>
  </si>
  <si>
    <t>Creación de material educativo en formato digital.</t>
  </si>
  <si>
    <t>FACECO</t>
  </si>
  <si>
    <t>Recurso dirigido a la Facultad de Economia</t>
  </si>
  <si>
    <t>SF-PY6. Relevo Generacional con Excelencia Académica.</t>
  </si>
  <si>
    <t>SF-PY6.1</t>
  </si>
  <si>
    <t>SF-PY7. Fortalecimiento de los Vínculos Universidad - Egresados.</t>
  </si>
  <si>
    <t>SF-PY7.1</t>
  </si>
  <si>
    <t>El sistema de información para el seguimiento de graduados y el portal laboral.</t>
  </si>
  <si>
    <t>SF-PY7.2</t>
  </si>
  <si>
    <t>Programa de Seguimiento a Graduados.</t>
  </si>
  <si>
    <t>V.ACADEMICA
F. EDUCACIÓN</t>
  </si>
  <si>
    <t>Procesos de Autoevaluación y Acreditación Institucional; Capacitaciones  y encuentros para apoyo con Universidades del país .</t>
  </si>
  <si>
    <t>SP-PY1.  Internacionalización Académica Curricular y Administrativa.</t>
  </si>
  <si>
    <t>SP-PY1.1</t>
  </si>
  <si>
    <t>Apoyo a la movilidad académica de docentes, estudiantes y personal administrativo.</t>
  </si>
  <si>
    <t>FACECO
F. SALUD
F. EDUCACIÓN
FCJP</t>
  </si>
  <si>
    <t>SP-PY1.2</t>
  </si>
  <si>
    <t>Apoyo a la internacionalización de la investigación y la proyección social.</t>
  </si>
  <si>
    <t>F. SALUD</t>
  </si>
  <si>
    <t>SP-PY1.3</t>
  </si>
  <si>
    <t>Apoyo a los procesos y fortalecimiento de alianzas académico-administrativas entre la Universidad y organismos Públicos.</t>
  </si>
  <si>
    <t>SP-PY2.  Regionalización de la USCO</t>
  </si>
  <si>
    <t>SP-PY2.1</t>
  </si>
  <si>
    <t>Apoyo y gestión en acciones, proyectos y eventos para regionalización.</t>
  </si>
  <si>
    <t>VIPS</t>
  </si>
  <si>
    <t>SP-PY3. Reformulación y fortalecimiento de las modalidades y formas de Proyección Social.</t>
  </si>
  <si>
    <t>SP-PY3.1</t>
  </si>
  <si>
    <t>Macroproyectos de Proyección social cofinanciados por la Universidad Surcolombiana.</t>
  </si>
  <si>
    <t>SP-PY3.2</t>
  </si>
  <si>
    <t>Proyectos solidarios de menor cuantía cofinanciados  por la Universidad Surcolombiana.</t>
  </si>
  <si>
    <t>SP-PY3.3</t>
  </si>
  <si>
    <t>Apoyo logístico a proyectos  de Responsabilidad Social Universitaria.</t>
  </si>
  <si>
    <t>F. EDUCACIÓN
F.INGENIERIA</t>
  </si>
  <si>
    <t>SP-PY3.4</t>
  </si>
  <si>
    <t>Apoyos a la realización y participación en  eventos de proyección social.</t>
  </si>
  <si>
    <t>F. EDUCACIÓN</t>
  </si>
  <si>
    <t>SP-PY3.5</t>
  </si>
  <si>
    <t>Apoyos financieros a la suscripción de convenios interinstitucionales.</t>
  </si>
  <si>
    <t>SP-PY3.6</t>
  </si>
  <si>
    <t>Apoyo a la gestión academico-administrativa de la Proyección Social.</t>
  </si>
  <si>
    <t>F. SALUD
FACECO
F. EDUCACIÓN
FCJP
F.INGENIERIA
F.C.S.H</t>
  </si>
  <si>
    <t>SP-PY3.7</t>
  </si>
  <si>
    <t>Apoyos cursos de formación continuada a egresados de las sedes Neiva, Garzón, Pitalito y la Plata.</t>
  </si>
  <si>
    <t>SP-PY3.8</t>
  </si>
  <si>
    <t>Apoyo anual para el fortalecimiento y consolidación del Programa de Gestión Tecnológica.</t>
  </si>
  <si>
    <t>SP-PY4.  Estructuración y desarrollo Unidades de Atención Especializada y de Emprendimiento e Innovación Institucional.</t>
  </si>
  <si>
    <t>SP-PY4.1</t>
  </si>
  <si>
    <t>Apoyo al Funcionamiento de la Unidad de Servicio de  Atención Psicológica                  (USAP).</t>
  </si>
  <si>
    <t>SP-PY4.2</t>
  </si>
  <si>
    <t>Implementación y operacionalización de la Unidad de Emprendimiento e Innovación.</t>
  </si>
  <si>
    <t>SP-PY4.3</t>
  </si>
  <si>
    <t>Modernización de la Innovación y/o emprendimiento en el Plan de Estudios.</t>
  </si>
  <si>
    <t>SP-PY4.4</t>
  </si>
  <si>
    <t>Dotación, compra de material P.O.P, Didactico y Bibliografico de la Unidad de Emprendimiento.</t>
  </si>
  <si>
    <t>SP-PY4.5</t>
  </si>
  <si>
    <t>Apoyo en la gestión de proyectos de emprendimiento e innovación.</t>
  </si>
  <si>
    <t>SP-PY4.6</t>
  </si>
  <si>
    <t xml:space="preserve">Selección y formalización del equipo de trabajo.  </t>
  </si>
  <si>
    <t>SP-PY4.7</t>
  </si>
  <si>
    <t>Movilidad Visitas Institucionales, Nacionales e Internacionales.</t>
  </si>
  <si>
    <t>SP-PY5.  Consolidación de la Alianza Estratégica Estado-Universidad-Empresa-Ciudadanía.</t>
  </si>
  <si>
    <t>SP-PY5.1</t>
  </si>
  <si>
    <t>Proyectos Universidad-Empresa-Estado-Sociedad, financiados y cofinanciados por la Universidad Surcolombiana.</t>
  </si>
  <si>
    <t>SP-PY5.2</t>
  </si>
  <si>
    <t>Apoyo a la cofinanciación de proyectos de la Alianza Universidad-Empresa-Estado-Sociedad.</t>
  </si>
  <si>
    <t>SP-PY6. Estructuración y Desarrollo de la Agenda Social Regional.</t>
  </si>
  <si>
    <t>SP-PY6.1</t>
  </si>
  <si>
    <t>Un documento de acuerdo y compromiso de actores sociales con propuestas de políticas públicas del departamento del Huila.</t>
  </si>
  <si>
    <t>SP-PY6.2</t>
  </si>
  <si>
    <t>Creación y puesta en funcionamiento del Observatorio Regional de Políticas Públicas.</t>
  </si>
  <si>
    <t>SP-PY6.3</t>
  </si>
  <si>
    <t>Creación y puesta en funcionamiento del Instituto de Estudios Surcolombianos.</t>
  </si>
  <si>
    <t>SP-PY6.4</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</si>
  <si>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</si>
  <si>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</si>
  <si>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</si>
  <si>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</si>
  <si>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SP-PY7.2</t>
  </si>
  <si>
    <t>Programas de formación para el trabajo y el desarrollo humano con procesos de interacción de la Educación Superior con la Educación Media.</t>
  </si>
  <si>
    <t>SP-PY8. Fortalecimiento del sistema de comunicación e información institucional.</t>
  </si>
  <si>
    <t>SP-PY8.1</t>
  </si>
  <si>
    <t>Elaboracion y puesta en marcha del  Plan estratégico de comunicaciones.</t>
  </si>
  <si>
    <t>SP-PY8.2</t>
  </si>
  <si>
    <t>Manual de identidad de imagen de la USCO.</t>
  </si>
  <si>
    <t>SP-PY8.3</t>
  </si>
  <si>
    <t>Renovación Hosting y  elaboración de revista para comunicaciones y divulgación de actividades resultado de proyección social.</t>
  </si>
  <si>
    <t>SP-PY8.4</t>
  </si>
  <si>
    <t>Fortalecimiento de medios audiovisuales institucionales.</t>
  </si>
  <si>
    <t>SP-PY8.5</t>
  </si>
  <si>
    <t>Elaboración de prospectos, revistas e instructivos-publicidad.</t>
  </si>
  <si>
    <t>F. SALUD
F. EDUCACIÓN
F.INGENIERIA</t>
  </si>
  <si>
    <t>TOTAL SUBSISTEMA DE PROYECCION SOCIAL</t>
  </si>
  <si>
    <t>SEMÁFORO</t>
  </si>
  <si>
    <t>ESTADO DE AVANCE</t>
  </si>
  <si>
    <t>INTERPRETACIÓN</t>
  </si>
  <si>
    <t>Se ha avanzado muy poco o nada en este indicador</t>
  </si>
  <si>
    <t>Nivel aceptable del indicador</t>
  </si>
  <si>
    <t>Nivel del indicador que cumple las expectativas</t>
  </si>
  <si>
    <t>Nivel del indicador que satisface y supera las expectativas</t>
  </si>
  <si>
    <t>UNIVERSIDAD SURCOLOMBIANA</t>
  </si>
  <si>
    <t>PLAN DE DESARROLLO INSTITUCIONAL</t>
  </si>
  <si>
    <t>SUBSISTEMA DE FORMACIÓN</t>
  </si>
  <si>
    <t>SF-PY2.   Creación de nueva Oferta Académica en las Sedes.</t>
  </si>
  <si>
    <t>SF-PY6.      Relevo Generacional con Excelencia Académica.</t>
  </si>
  <si>
    <t>1.1</t>
  </si>
  <si>
    <t>2.1</t>
  </si>
  <si>
    <t>3.1</t>
  </si>
  <si>
    <t>4.1</t>
  </si>
  <si>
    <t>5.1</t>
  </si>
  <si>
    <t>6.1</t>
  </si>
  <si>
    <t>7.1</t>
  </si>
  <si>
    <t>1.2</t>
  </si>
  <si>
    <t>3.2</t>
  </si>
  <si>
    <t>4.2</t>
  </si>
  <si>
    <t>5.2</t>
  </si>
  <si>
    <t>6.2</t>
  </si>
  <si>
    <t>7.2</t>
  </si>
  <si>
    <t>1.3</t>
  </si>
  <si>
    <t>3.3</t>
  </si>
  <si>
    <t>5.3</t>
  </si>
  <si>
    <t>6.3</t>
  </si>
  <si>
    <t>3.4</t>
  </si>
  <si>
    <t>3.5</t>
  </si>
  <si>
    <t>SUBSISTEMA DE PROYECCION SOCIAL</t>
  </si>
  <si>
    <t>SP-PY3. Reformulación y fortalecimiento de las modalidades y formas de Proyección Social</t>
  </si>
  <si>
    <t>8.1</t>
  </si>
  <si>
    <t>8.2</t>
  </si>
  <si>
    <t>4.3</t>
  </si>
  <si>
    <t>8.3</t>
  </si>
  <si>
    <t>4.4</t>
  </si>
  <si>
    <t>6.4</t>
  </si>
  <si>
    <t>3.6</t>
  </si>
  <si>
    <t>3.7</t>
  </si>
  <si>
    <t>3.8</t>
  </si>
  <si>
    <t>4.5</t>
  </si>
  <si>
    <t>4.6</t>
  </si>
  <si>
    <t>4.7</t>
  </si>
  <si>
    <t>8.4</t>
  </si>
  <si>
    <t>8.5</t>
  </si>
  <si>
    <t>META DE RESULTADO  AÑO 2016</t>
  </si>
  <si>
    <t>1 Evento</t>
  </si>
  <si>
    <t>Adquisición  de equipos de laboratorio para investigación.</t>
  </si>
  <si>
    <t xml:space="preserve">NUMERO DE LABORATORIOS QUE INICIAN LA HABILITACION DE PROCESOS </t>
  </si>
  <si>
    <t>Adquisición y renovación de  licencias software especializados  para divulgaciòn de actividades producto de investigaciòn.</t>
  </si>
  <si>
    <t>1. Software shop de Colombia parael procesode publicacion de la revistas Fac. de Salud                                                                                                                               2. Elsevier , pago de suscripcion para el 2016 base de datos casa Holandesa y pago de ajuste al dolar</t>
  </si>
  <si>
    <t xml:space="preserve">70% DE VOLUMEN DE CONSULTAS BIBLIOGRAFICAS </t>
  </si>
  <si>
    <t>Apoyo a la formación de alto nivel (Maestrias, doctorados, posdoctorados).</t>
  </si>
  <si>
    <t>% DE DOCENTES QUE SE LE HA APOYADO Y QUE HAN FINALIZADO LA TESIS DE MAESTRIA O DOCTORADO</t>
  </si>
  <si>
    <t>Formulación y ejecución de dos talleres para reformular dos currículos.</t>
  </si>
  <si>
    <t>Taller con experto en Gestión  y apropiación social del conocimiento.</t>
  </si>
  <si>
    <t xml:space="preserve">VIPS </t>
  </si>
  <si>
    <t xml:space="preserve">37 ARTICULOS CIENTIFICOS </t>
  </si>
  <si>
    <t>Acciones  de sensibilización sobre propuestas de investigación en el marco del programa ONDAS.</t>
  </si>
  <si>
    <t xml:space="preserve">1. A traves de talleres con lo docentes de las instituciones educactivas en los 37 municipios del depto del Huila </t>
  </si>
  <si>
    <t>Apoyo al desarrollo de los proyectos formulados por los grupos, en el marco del convenio ONDAS.</t>
  </si>
  <si>
    <t>Apoyo a la formulación, ejecución y divulgación de eventos académicos.</t>
  </si>
  <si>
    <t>Apoyo a docentes para  realizar ponencias en eventos nacionales e internacionales.</t>
  </si>
  <si>
    <t>Consolidación de grupos de Investigación.</t>
  </si>
  <si>
    <t>Capacitación y participación de la Facultad de Ciencias Jurídcas y Políticas en eventos de formación.</t>
  </si>
  <si>
    <t>FCJP</t>
  </si>
  <si>
    <t>Apoyo al desarrollo de los Doctorados: Agroindustria y Desarrollo Agricola Sostenible y  Educación y Cultura Ambiental.</t>
  </si>
  <si>
    <t xml:space="preserve">VIPS Y  COORDINADORES </t>
  </si>
  <si>
    <t>Financiación de proyectos de investigación en modalidad trabajos de grado.</t>
  </si>
  <si>
    <t>Financiación de proyectos ejecutados por semilleros de investigación.</t>
  </si>
  <si>
    <t xml:space="preserve">Cofinanciación cinco jóvenes investigadores Colciencias </t>
  </si>
  <si>
    <t xml:space="preserve">APORTE USCO - CONVENIO No.FP44842-571 - 2015:                                                                                                                                                      1. VIPS-60 - MARIA ALEJANDRA BERMEO LOSADA
2. VIPS-61 - LEIDY MARCELA CASTAÑO BAQUERO
3. VIPS-62 - CRISTIAN FABIAN VILLANUEVA BONILLA
4. VIPS-66 - LUISA FERNANDA MUÑOZ BERNAL
5. VIPS-67 - DIANA MARCELA CELIS VILLAREAL
</t>
  </si>
  <si>
    <t>Financiar la vinculación de  jóvenes investigadores.</t>
  </si>
  <si>
    <t xml:space="preserve">FINANCIAR LA VINCULACION DE JOVENES INVESTIGADORES:                                                                                                                                   1  - VIPS-28 - DORIAN YISELA CALA MARTINEZ
2 - VIPS-78 - MAYRA PATRICIA RODRIGUEZ ESPINOSA - FACECO
3 - VIPS-80 - JONTHAN EDUARDO SIERRA DIAZ - FACECO
4 - VIPS-81 - KARLA ALEXANDRA LOSADA BENAVIDES - FACECO
5 - VIPS-82 - JONATHAN ANDRES MOSQUERA - FEDU
6 - VIPS-83  -ANGIELA CRISTINA ROMERO VARON - FACECO
7 - VIPS-87 - MAYRA ALEJANDRA ORTIZ LOZADA - FEDU
8 - VIPS-88 - JUANITA PALOMA GUTIERREZ CUENCA - FEDU
9 - VIPS-90 - ERIKA TATIANA CORTES MACIAS - FAING
10 - VIPS-91 - NATALY PEÑA GOMEZ - FAING
11 - VIPS-93 - KAREN LORENA REYES VELEZ - FEDU
12 - VIPS-96 - LLERZY ESNEIDER TORRES OME - F. SALUD
</t>
  </si>
  <si>
    <t>Financiar proyectos de investigación de convocatorias internas  y externas.</t>
  </si>
  <si>
    <t>Apoyo para la consolidación de grupos de investigación.</t>
  </si>
  <si>
    <t>VIPS
F. EDUCACIÓN
F.INGENIERIA</t>
  </si>
  <si>
    <t>Formulación de productos resultado de investigación (patentes, prototipos, variedades vegetales o animales).</t>
  </si>
  <si>
    <t>Apoyo para los proyectos formulados por estudiantes y egresados de las facultades.</t>
  </si>
  <si>
    <t xml:space="preserve">AUN NO SE HA EJECUTADO </t>
  </si>
  <si>
    <t>Convenios cofinanciados.</t>
  </si>
  <si>
    <t>Gestión de proyectos de investigación en cooperación  regional nacioanal y/o internacional.</t>
  </si>
  <si>
    <t>Divulgación del conocimiento.</t>
  </si>
  <si>
    <t>Diseño de aplicativos digitales para divulgación investigación.</t>
  </si>
  <si>
    <t>Elaboración y publicación del catálogo y portafolio de productos  Editorial Universidad Surcolombiana.</t>
  </si>
  <si>
    <t xml:space="preserve">Adquisión gestores bibliográficos. </t>
  </si>
  <si>
    <t>Apoyo para la gestión de la investigación  a traves de membresias (ASEUC, EULAC, ABEC, DOI).</t>
  </si>
  <si>
    <t>Adquisión  base datos especializadas para investigación.</t>
  </si>
  <si>
    <t>Apoyo a centro de documentación archivistica.</t>
  </si>
  <si>
    <t>Apoyo a la creación y fortalecimiento de centros de investigación y vigilancia tecnológica e innovación.</t>
  </si>
  <si>
    <t xml:space="preserve">1. VIPS-26 - ERIKA TATIANA CORTES MACIAS,  coordinadora CESURCAFE
2. VIPS-48 - CARLOS ANDRES MONTALVO ARCE, coordinación Centro de Invest. .Salud
3. VIPS-52 - KATHERINE SOTO GOMEZ, Profesional de  CESPOSUR
4. VIPS-74 - JUAN DAVID HERNANDEZ RAMIREZ – Profesional de apoyo FACEN
</t>
  </si>
  <si>
    <t>EJECUTADO POR FACECO</t>
  </si>
  <si>
    <t xml:space="preserve">Evaluación de artículos, corrección de estilo, diseño, diagramación, impresión y publicación de revistas institucionales. </t>
  </si>
  <si>
    <t>VIPS
FACECO
FCJP
F.INGENIERIA</t>
  </si>
  <si>
    <t xml:space="preserve">Capacitación a editores de revistas científicas;.  Taller escritura de artìculos cientìficos. </t>
  </si>
  <si>
    <t xml:space="preserve">Evaluación, corrección estilo, diagramación  y publicación de libros en las diferentes modalidades.   </t>
  </si>
  <si>
    <t>Gestión para la indexación de revistas institucionales.</t>
  </si>
  <si>
    <t>3. VIPS-35 - JHON HENRY SOLORZANO: servicios profesionales  a la Editorial de la USCO en la producción de revistas científicas</t>
  </si>
  <si>
    <t>Apoyo a la consolidación de la editorial Surcolombiana y revistas institucionales.</t>
  </si>
  <si>
    <t>Fortalecimiento, consolidación y mejoramiento de la calidad editorial de la Revista Jurídica Piélagus.</t>
  </si>
  <si>
    <t>EJECUTADO FACULTAD DE CIENCIAS JURIDICAS Y POLITICAS.</t>
  </si>
  <si>
    <t>SI-PY1.  Fortalecimiento de las capacidades de investigación, desarrollo e innovación.</t>
  </si>
  <si>
    <t>SI-PY1.1</t>
  </si>
  <si>
    <t>SI-PY1.2</t>
  </si>
  <si>
    <t>SI-PY1.3</t>
  </si>
  <si>
    <t>SI-PY2.  Calidad Académica y formación en Investigación.</t>
  </si>
  <si>
    <t>SI-PY2.1</t>
  </si>
  <si>
    <t>SI-PY2.2</t>
  </si>
  <si>
    <t>SI-PY2.3</t>
  </si>
  <si>
    <t>SI-PY2.4</t>
  </si>
  <si>
    <t>SI-PY2.5</t>
  </si>
  <si>
    <t>SI-PY2.6</t>
  </si>
  <si>
    <t>SI-PY2.7</t>
  </si>
  <si>
    <t>SI-PY2.8</t>
  </si>
  <si>
    <t>SI-PY2.9</t>
  </si>
  <si>
    <t>SI-PY3. Calidad Académica y formación a través de la Investigación</t>
  </si>
  <si>
    <t>SI-PY3.1</t>
  </si>
  <si>
    <t>SI-PY3.2</t>
  </si>
  <si>
    <t>SI-PY3.3</t>
  </si>
  <si>
    <t>SI-PY3.4</t>
  </si>
  <si>
    <t>SI-PY4.  Calidad Académica y ejecución de Investigación.</t>
  </si>
  <si>
    <t>SI-PY4.1</t>
  </si>
  <si>
    <t>SI-PY4.2</t>
  </si>
  <si>
    <t>SI-PY4.3</t>
  </si>
  <si>
    <t>SI-PY4.4</t>
  </si>
  <si>
    <t>SI-PY5. Calidad Académica y gestión de Investigación.</t>
  </si>
  <si>
    <t>SI-PY5.1</t>
  </si>
  <si>
    <t>SI-PY5.2</t>
  </si>
  <si>
    <t>SI-PY5.3</t>
  </si>
  <si>
    <t>SI-PY6.  Articulación del Sistema Integrado de Información (TICS).</t>
  </si>
  <si>
    <t>SI-PY6.1</t>
  </si>
  <si>
    <t>SI-PY6.2</t>
  </si>
  <si>
    <t>SI-PY6.3</t>
  </si>
  <si>
    <t>SI-PY6.4</t>
  </si>
  <si>
    <t>SI-PY7.  Evaluación, dotación y consolidación de los Centros de Documentación, archivística y bases de datos.</t>
  </si>
  <si>
    <t>SI-PY7.1</t>
  </si>
  <si>
    <t>SI-PY7.2</t>
  </si>
  <si>
    <t>SI-PY8.  Creación y Fortalecimiento de Centros, Institutos de investigación, desarrollo y vigilancia Tecnológica e Innovación.</t>
  </si>
  <si>
    <t>SI-PY8.1</t>
  </si>
  <si>
    <t>SI-PY8.2</t>
  </si>
  <si>
    <t>SI-PY9.  Articulación y fortalecimiento de las publicaciones Científicas  y Académicas.</t>
  </si>
  <si>
    <t>SI-PY9.1</t>
  </si>
  <si>
    <t>SI-PY9.2</t>
  </si>
  <si>
    <t>SI-PY9.3</t>
  </si>
  <si>
    <t>SI-PY9.4</t>
  </si>
  <si>
    <t>SI-PY9.5</t>
  </si>
  <si>
    <t>SI-PY9.6</t>
  </si>
  <si>
    <t>CP 050 - APORTE DPTO HUILA - CONVENIO No. 245 - ONDAS:                                                                                                                                   1. VIPS-01 - JOSE LUIS VALDERRAMA AGUIRRE
2. VIPS-02 - JHONATAN RUIZ LEON
3. VIPS-03 - GLORIA MARIA VEGA MONTENEGRO 
4. VIPS-04 - ALBA LUZ OCAÑA CORTES 
5. VIPS-12 - JUAN GUILLERMO LOPEZ ROA
6. VIPS-13 - RUTH RODRIGUEZ ORJUELA 
7. VIPS-39 - JHONATAN AMEZQUITA LIZCANO
8. VIPS-43 - YIMY NAVARRO BRAVO
9. VIPS-44 - EDNA XIOMARA RODRIGUEZ ROBLES
10. VIPS-45 - NORMEN ALEJANDRO MOLINA VIVAS
11. VIPS-46 - RICARDO MAURICIO PERDOMO SANDOVAL
12. VIPS-49 - ABELARDO GARCIA ROJAS
13. VIPS-50 - ALVEIRO MUÑOZ MALAGON
14. AVANCE - GLORIA VEGA: Feria de Ciencia y Tecnología en Putumayo
15. AVANCE - JHONATAN RUIZ LEON: Compra de tiquetes aéreos y gastos de manutención a dos contratistas quienes participaran en el "primer comité regional ondas" en la ciudad de Popayán representando al programa ondas Huila en ejecución del convenio 245 de 2014 celebrado entre la USCO y la gobernación del Huila
16. AVANCE - GLORIA VEGA: apoyo económico para transporte y gastos de manutención a 11 personas quienes participaran en el "LEGO FUN FEST" en la ciudad de Bogotá, 
17. AVANCE - JHONATAN RUIZ LEON
18. AVANCE - GLORIA VEGA
19. VIPS-76  - LORENA ANDREA GUEVARA BARREIRO
20. VIPS-77 - QUERUBIN PASCUAS - divulgación en medios 
21. AVANCE - JOSE LUIS VALDERRAMA: Apoyo económico para transporte y manutención a dos contratistas a los municipios de la plata-Garzón-Pitalito durante los días del 15 al 18 de marzo de 2016 con el fin de realizar seguimiento a los talleres de capacitación a estudiantes y docentes en el marco del convenio 245 de 2014.
22. VIPS-97 - PATRICIA FUENTES LOZANO
23. VIPS-99 - ANGELICA MARIA ESPAÑA MALDONADO
24. VIPS-98 - JOSE DUVAN HENAO
25. VIPS-101 - JOSE FDO LOPEZ ZAMBRANO - lito empastes
26. APORTE COLCIENCIAS - CONVENIO No. 202 :
27. VIPS-25 - JASMIN BONILLA SANTOS
28. VIPS-41 - GISELLA  BONILLA SANTOS
29. APORTE DE LA UNIVERSIDAD DE VIRGINIA
30. VIPS-29 - SILVIA LEONOR OLIVERA
31. AVANCE - NICOLAS NUÑEZ entrevista y visitas domiciliarias TCE
32. APORTE INFIHUILA - CONVENIO No. 001
33. VIPS-14 - JAIRO ANDRES MOTTA MONTAÑA
34. APORTE INFIHUILA - CONVENIO No. 002
35. VIPS-59 - LEIDY KATERINE VILLARREAL TAPIA
36. APORTE INFIHUILA - CONVENIO No. 004
37. AVANCE - MAURICIO CARRILLO - 11, 14, 21 marzo, alquiler de vehículo
38. APORTE INFIHUILA - CONVENIO No. 005
39. VIPS-15 - ERIKA TATIANA ARIAS MEDINA
40. VIPS-22 - BEATRIZ ELENA ZAPATA BERRUECOS
41. VIPS-69 - YOHAANA DIAZ MUÑOZ
42. VIPS-70 - RAFAEL ROSADO PUCCINI
43. APORTE INFIHUILA - CONVENIO No. 006
44. VIPS-18 - BRIYITH ESTRADA MONTAÑO
45. VIPS-21 - ANYI KATHERINE RIVERA SANTAMARIA
46. VIPS-23 - BEATRIZ ELENA ZAPATA BERRUECOS
47. VIPS-56 - OVER NORIEGA GOMEZ
48. VIPS-70 - RAFAEL ROSADO PUCCINI
49. APORTE FIDUPREVISORA - CONVENIO No.FP44842 - 461
50. VIPS-28 - DORIAN YISELA CALA MARTINEZ
51. APORTE FIDUPREVISORA - CONV. No.FP44842-571 - 2015
52. VIPS-60 - MARIA ALEJANDRA BERMEO LOSADA                                                                                                                                                                  53. VIPS-61 - LEIDY MARCELA CASTAÑO BAQUERO
54. VIPS-62 - CRISTIAN FABIAN VILLANUEVA BONILLA
55. VIPS-66 - LUISA FERNANDA MUÑOZ BERNAL
56. VIPS-67 - DIANA MARCELA CELIS VILLAREAL
57. APORTE UNIVERSIDAD RHODE ISLAND 
58. VIPS-94 - PIEDAD MARCELA PERILLA PARIS
59. VIPS-95 - ELIZABETH DIAZ CORTEZ</t>
  </si>
  <si>
    <t xml:space="preserve">CONVENIOS SUSCRITOS: 1, BIOS DIPLOMADO. 2. JORNADAS ARTISTICAS Y CULTURALES POR LA PAZ Y CONVIVENCIA EN LA REGION SURCOLOMBIANA (HUILA, CAQUETA Y PUTUMAYO) 3. PROCESOS DE FORMACION ARTISTICA Y CULTURAL POR LA PAZ Y CONVIVENCIA EN LA REGION SURCOLOMBIANA. </t>
  </si>
  <si>
    <t xml:space="preserve">1. Contrato VIPS 16. LUISA MARÍA GALINDO QUIROGA. Prestar servicios de apoyo administrativo y de gestión en el Centro de Emprendimiento e Innovación”.
2. Contrato VIPS 17. DAIRO ENRIQUE FUENTES VARGAS. Prestar servicios profesionales como Asesor de Emprendimiento e Innovación, y ejecución de las actividades establecidas en el plan quinquenal (Acuerdo 052 de 2015) de Emprendimiento e Innovación de la USCO
</t>
  </si>
  <si>
    <t>1. Contrato VIPS 34. JUAN CAMILO RAMÍREZ GARCÍA. prestar servicios profesionales como asesor financiero y ejecución de las actividades establecidas en el Plan Quinquenal de Emprendimiento e Innovación (Acuerdo 052 de 2015) de la Universidad Surcolombiana.</t>
  </si>
  <si>
    <t>1.  Contrato VIPS 27. JUAN CARLOS ALBARRACÍN GALLEGO. Prestar servicios profesionales como Comunicador Social y Periodista en el desarrollo del proyecto SP-PY6. Estructuración y Desarrollo de la Agenda Social Regional.</t>
  </si>
  <si>
    <t>SB-PY1.   Universidad Saludable.</t>
  </si>
  <si>
    <t>SB-PY1.1</t>
  </si>
  <si>
    <t>Prestación servicio médico a estudiantes en las Sedes</t>
  </si>
  <si>
    <t>G.I.BIENESTAR</t>
  </si>
  <si>
    <t>SB-PY1.2</t>
  </si>
  <si>
    <t>Prestación servicio odontólogico a estudiantes en las Sedes</t>
  </si>
  <si>
    <t>SB-PY1.3</t>
  </si>
  <si>
    <t>Prestación servicio Psicológico a estudiantes en las Sedes</t>
  </si>
  <si>
    <t>SB-PY1.4</t>
  </si>
  <si>
    <t>Apoyo a actividades de clima organizacional, docentes, estudiantes y administrativos en las Sedes</t>
  </si>
  <si>
    <t>F.EDUCACIÓN
F.INGENIERIA</t>
  </si>
  <si>
    <t>Recursos asignados para manejo de las Facultades</t>
  </si>
  <si>
    <t>SB-PY1.5</t>
  </si>
  <si>
    <t>Atención a personas en drogadicción, prostitución y E.T.V.  en las Sedes</t>
  </si>
  <si>
    <t xml:space="preserve">Talleres Ocupación tiempo libre </t>
  </si>
  <si>
    <t>Medición Semestral</t>
  </si>
  <si>
    <t xml:space="preserve">Número asistentes Talleres </t>
  </si>
  <si>
    <t>SB-PY1.6</t>
  </si>
  <si>
    <t>USCO saludable.</t>
  </si>
  <si>
    <t>SB-PY1.7</t>
  </si>
  <si>
    <t>Estudio y prefactibilidad IPS Universitaria.</t>
  </si>
  <si>
    <t>GPIE</t>
  </si>
  <si>
    <t>SB-PY1.8</t>
  </si>
  <si>
    <t>Proyecto de Inclusión y atención de la población con diversidad funcional en la USCO.</t>
  </si>
  <si>
    <t>Caracterización Población</t>
  </si>
  <si>
    <t>Acompañamientos a estudiantes</t>
  </si>
  <si>
    <t>Talleres Sensibilización</t>
  </si>
  <si>
    <t>SB-PY2.  Recreación y Deportes con responsabilidad y compromiso.</t>
  </si>
  <si>
    <t>SB-PY2.1</t>
  </si>
  <si>
    <t>Deporte y Recreación (cobertura por servicios prestados)</t>
  </si>
  <si>
    <t>11.306 Personas</t>
  </si>
  <si>
    <t xml:space="preserve">Beneficiarios de actividades deportivas de todas las Sedes. </t>
  </si>
  <si>
    <t>9.078 Beneficiarios</t>
  </si>
  <si>
    <t>Actividades deportivas de todas las Sedes.</t>
  </si>
  <si>
    <t>199 Actividades</t>
  </si>
  <si>
    <t>SB-PY3. Cultura con responsabilidad y compromiso.</t>
  </si>
  <si>
    <t>SB-PY3.1</t>
  </si>
  <si>
    <t>Puestas Culturales en escena de todas las sedes</t>
  </si>
  <si>
    <t>F.SALUD
FACECO
G.I.BIENESTAR
F.INGENIERIA</t>
  </si>
  <si>
    <t>SB-PY4. Desarrollo Humano con responsabilidad y compromiso.</t>
  </si>
  <si>
    <t>SB-PY4.1</t>
  </si>
  <si>
    <t>Eventos de clima organizacional y convivencia.(Eventos)</t>
  </si>
  <si>
    <t>FACECO
G.I.BIENESTAR</t>
  </si>
  <si>
    <t>SB-PY5.  Desarrollo Socio-Económico con responsabilidad y compromiso.</t>
  </si>
  <si>
    <t>SB-PY5.1</t>
  </si>
  <si>
    <t>Prestación de servicio de restaurante a los estudiantes en las Sedes.</t>
  </si>
  <si>
    <t>Meriendas Pitalito</t>
  </si>
  <si>
    <t>MERIENDAS SEDE PITALITO</t>
  </si>
  <si>
    <t>Meriendas Garzón</t>
  </si>
  <si>
    <t>MERIENDAS GARZÓN</t>
  </si>
  <si>
    <t>Meriendas La Pilata</t>
  </si>
  <si>
    <t>MERIENDAS LA PLATA</t>
  </si>
  <si>
    <t>SB-PY5.2</t>
  </si>
  <si>
    <t>Atención a población estudiantil en situación de extrema vulnerabilidad en las Sedes.</t>
  </si>
  <si>
    <t>150 ESTUDIOS</t>
  </si>
  <si>
    <t>SB-PY5.3</t>
  </si>
  <si>
    <t>Vinculación de estudiantes en procesos institucionales.</t>
  </si>
  <si>
    <t>30 ESTUDIANTES</t>
  </si>
  <si>
    <t>SB-PY6.  Promoción de la Permanencia y Graduación estudiantil en la Usco.</t>
  </si>
  <si>
    <t>SB-PY6.1</t>
  </si>
  <si>
    <t>Permanencia y graduación estudiantil.</t>
  </si>
  <si>
    <t>9.113                                      ESTUDIANTES</t>
  </si>
  <si>
    <t>TOTAL SUBSISTEMA BIENESTAR UNIVERSITARIO</t>
  </si>
  <si>
    <t>SA-PY2.a  Construcción y mantenimiento de las Sedes.</t>
  </si>
  <si>
    <t>SA-PY2a.1</t>
  </si>
  <si>
    <t>Construcción de infraestructura física en todas las Sedes.</t>
  </si>
  <si>
    <t>VIC.ADTIVA.
F.SALUD
F.CJP
F.INGENIERIA</t>
  </si>
  <si>
    <t>SA-PY2a.2</t>
  </si>
  <si>
    <t>Adecuaciones, mantenimientos y mejoras en infraestructura de todas las sedes.</t>
  </si>
  <si>
    <t>VIC.ADTIVA.
F.INGENIERIA</t>
  </si>
  <si>
    <t>SA-PY2a.3</t>
  </si>
  <si>
    <t>Evalúos, estudios y diseños de obras civiles varias.</t>
  </si>
  <si>
    <t>VIC.ADTIVA.</t>
  </si>
  <si>
    <t>SA-PY2.b  Desarrollo, dotación y Mantenimiento de las Sedes.</t>
  </si>
  <si>
    <t>SA-PY2b.1</t>
  </si>
  <si>
    <t>Dotación de equipos, accesorios, reactivos e insumos para  laboratorios de todas las Sedes.</t>
  </si>
  <si>
    <t>SA-PY2b.2</t>
  </si>
  <si>
    <t>Mantenimiento de laboratorios de todas las sedes.</t>
  </si>
  <si>
    <t>SA-PY2b.3</t>
  </si>
  <si>
    <t>Dotación de aulas y salas de informatica de todas las sedes.</t>
  </si>
  <si>
    <t>VIC.ADTIVA.
FCJP</t>
  </si>
  <si>
    <t>SA-PY2b.4</t>
  </si>
  <si>
    <t>Dotación de muebles y equipos de oficinas para todas las sedes.</t>
  </si>
  <si>
    <t>VIC.ADTIVA.
F.EDUCACION
F.SALUD
FACECO
FCJP
F.INGENIERIA</t>
  </si>
  <si>
    <r>
      <t xml:space="preserve">ORDEN DE COMPRA V.A. 0030 2016 GEREMIAS VALDERRAMA PENAGOS "ADQUISICION E INSTALACION DE MUEBLES Y DIVISIONES MODULARES PARA OFICINA SEDE PITALITO" $32,103,000. </t>
    </r>
    <r>
      <rPr>
        <sz val="11"/>
        <color theme="6" tint="-0.249977111117893"/>
        <rFont val="Calibri"/>
        <family val="2"/>
        <scheme val="minor"/>
      </rPr>
      <t>ORDEN DE COMPRA V.A. 0044 2016 JUAN PABLO DIAZ PUYO "COMPRA DE UNA UPS NEW LINE CON DESTINO A LA VICERRECTORIA DE INVESTIGACION Y PROYECCION SOCIAL" $7,221,000</t>
    </r>
  </si>
  <si>
    <t>SA-PY2b.5</t>
  </si>
  <si>
    <t>Adquisición bibliografía.</t>
  </si>
  <si>
    <t>SA-PY2b.6</t>
  </si>
  <si>
    <t>Dotación de elementos de aseo y cafetería.</t>
  </si>
  <si>
    <t>F.EDUCACION</t>
  </si>
  <si>
    <t>SA-PY2b.7</t>
  </si>
  <si>
    <t>Gestión de la estructura academico-administrativa y financiera</t>
  </si>
  <si>
    <t>SA-PY2b.8</t>
  </si>
  <si>
    <t>Dotación, renovación de Software y licencias.</t>
  </si>
  <si>
    <t>SA-PY2b.9</t>
  </si>
  <si>
    <t>Contratación personal para mantenimiento CTIC.</t>
  </si>
  <si>
    <t>CONTRATOS DE PRESTACIÓN DE SERVICIOS A: JUAN SEBASTIAN SUAZA $8,363,250
NELSON JAVIER MUÑOZ $9,381,302
WILMER BEDOYA GARRIDO $9,381,302
JOAN SEBASTIAN ROA $9,381,302
DIEGO FERNANDO GUTIERREZ $16,598,698
OSCAR ANDRES CASTAÑEDA $10,825,238
MARIA ANGELICA GAITAN $10,825,238
DEIBY ALEXANDER ROJAS $9,381,302
ANDRES FELIPE PAREDES $11,338,688
JAVIER CABRERA LASSO $9,381,302
CESAR AUGUSTO FERNANDEZ BARRERA $10,426,763</t>
  </si>
  <si>
    <t>Proyecto SA-PY2c. Desarrollo Proyectos Institucionales</t>
  </si>
  <si>
    <t>SA-PY2c.1</t>
  </si>
  <si>
    <t xml:space="preserve">Implementación  plataforma LCMS en la Usco para aumentar la tasa de cobertura bruta en la educación superior en el Departamento del Huila”, </t>
  </si>
  <si>
    <t>520-2</t>
  </si>
  <si>
    <t>IMPLEMENTACION DE PLATAFORMA LCMS EN LA USCO PARA AUMENTAR TASA DE COBERTURA DE EDUCACION SUPERIOR, EN PROCESO DE CONTRATACIÓN.</t>
  </si>
  <si>
    <t>SA-PY3.  Aseguramiento de los sistemas de Gestión de Calidad y Gestión Ambiental.</t>
  </si>
  <si>
    <t>SA-PY3.1</t>
  </si>
  <si>
    <t>Desarrollo de las actividades Gestión Ambiental y  vinculación personal del Proyecto.</t>
  </si>
  <si>
    <t>OFICINA PLANEACION</t>
  </si>
  <si>
    <t xml:space="preserve">CONTRATOS DE PRESTACIÓN DE SERVICIOS A: CARLA ALEJANDRA URREA ROJAS $12,393,333
LAURA CRISTINA SUAREZ $10,825,238
JUAN PABLO CARRERA $10,825,238
DIANA CAROLINA LOCHE $8,956,191
</t>
  </si>
  <si>
    <t>SA-PY3.2</t>
  </si>
  <si>
    <t>Actualización y desarrollo del Sistema de Gestión de Calidad con el Plan de Desarrollo y vinculación personal del Proyecto.</t>
  </si>
  <si>
    <r>
      <t xml:space="preserve">CONTRATOS DE PRESTACIÓN DE SERVICIOS A:   CARLOS ALBERTO GALINDO $15,143,883
LINA FERNANDA PERDOMO $10,758,825
MAYRA ALEJANDRA BERMEO $10,758,825
</t>
    </r>
    <r>
      <rPr>
        <sz val="11"/>
        <color theme="5" tint="-0.249977111117893"/>
        <rFont val="Calibri"/>
        <family val="2"/>
        <scheme val="minor"/>
      </rPr>
      <t>CONTRATACION PARA EL MANEJO DEL BANCO DE PROYECTOS Y REALIZAR SEGUIMIENTO Y EVALUACION AL PLAN DE DESARROLLO JAIRO ALFONSO HERMOSA  $11,000,000.</t>
    </r>
    <r>
      <rPr>
        <sz val="11"/>
        <color theme="8" tint="-0.249977111117893"/>
        <rFont val="Calibri"/>
        <family val="2"/>
        <scheme val="minor"/>
      </rPr>
      <t xml:space="preserve"> CONTRATACION PARA PRESTAR SERVICIOS DE APOYO EN PROCESO DE SEGUIMIENTO Y EVALUACION DEL PLAN DE DESARROLLO $10,000,000</t>
    </r>
    <r>
      <rPr>
        <sz val="11"/>
        <color theme="1"/>
        <rFont val="Calibri"/>
        <family val="2"/>
        <scheme val="minor"/>
      </rPr>
      <t xml:space="preserve">
</t>
    </r>
  </si>
  <si>
    <t>SA-PY3.3</t>
  </si>
  <si>
    <t>Afiliación y Auditoría de seguimiento de la Certificación ISO 9001:2008 NTCGP 1000:2009.</t>
  </si>
  <si>
    <t>SA-PY4.  Creación del Grupo de Proyectos Institucionales Especiales (GPIE).</t>
  </si>
  <si>
    <t>SA-PY4.1</t>
  </si>
  <si>
    <t>Gestión y apoyo al Grupo de Proyectos Institucionales Especiales "GPIE"</t>
  </si>
  <si>
    <t xml:space="preserve">CONTRATACIÓN PRESTACIÓN DE SERVICIOS VINCULACION DE PERSONAL DE PROYECTO DE GESTION Y APOYO AL GRUPO DE PROYECTOS INSTITUCIONALES ESPECIALES:                     FRANCISCO JOSE ARIZA $23,473,800
JORGE RICARDO ORTIZ $23,473,800
MARIA FERNANDA FIERRO $10,756,800
MARIA FERNANDA ALARCON $7,172,550
ANYI KATHERINE MUÑOZ OLAYA $5,083,333
ERIKA TATIANA CARVAJAL $8,416,667
</t>
  </si>
  <si>
    <t>SA-PY5.  Reestructuración Organizacional académica y administrativa.</t>
  </si>
  <si>
    <t>SA-PY5.1</t>
  </si>
  <si>
    <t>Elaboración de estudio de factibilidad ténico-financiero de la modernización académico administrativa.</t>
  </si>
  <si>
    <t>VIC. ADTIVA.</t>
  </si>
  <si>
    <r>
      <t xml:space="preserve">VINCULACION PERSONAL DE PROYECTO ESTUDIO DE FACTIBILIDAD TECNICO-FINANCIERO DE MODERNIZACION ACADEMICO-ADMINISTRATIVA:       JHOANA PAOLA CABRERA $ 8,960,000                        JUAN PABLO MURCIA DELGADO $23,793,333               CLARA INES ROMERO OLAYA $21,000,000          </t>
    </r>
    <r>
      <rPr>
        <sz val="11"/>
        <color theme="8" tint="-0.249977111117893"/>
        <rFont val="Calibri"/>
        <family val="2"/>
        <scheme val="minor"/>
      </rPr>
      <t xml:space="preserve">EDWIN RICARDO TAMAYO ESTUDIOS DE MEDICION DE CARGAS DE TRABAJO Y DETERMINACION DE ESTANDARES PARA CARGAS DE TRABAJO $8,000,000    </t>
    </r>
    <r>
      <rPr>
        <sz val="11"/>
        <color theme="6" tint="-0.249977111117893"/>
        <rFont val="Calibri"/>
        <family val="2"/>
        <scheme val="minor"/>
      </rPr>
      <t xml:space="preserve">SONIA SOLIDIA SILVA APOYO A LAS LABORES OPERATIVAS PARA LA ORGANIZACIÓN DEL ARCHIVO Y ACTIVIDADES DE MEJORAMIENTO ARCHIVISTICO $6,320,000                                                               </t>
    </r>
    <r>
      <rPr>
        <sz val="11"/>
        <color theme="7" tint="-0.249977111117893"/>
        <rFont val="Calibri"/>
        <family val="2"/>
        <scheme val="minor"/>
      </rPr>
      <t xml:space="preserve">KAREN ADRIANA CAMACHO PLANIFICACION DESARROLLO Y EJECUCION DE ACTIVIDADES PARA LA GESTION ADMINISTRATIVA DEL ARCHIVO CENTRAL $8,492,629.   </t>
    </r>
    <r>
      <rPr>
        <sz val="11"/>
        <color theme="9" tint="-0.249977111117893"/>
        <rFont val="Calibri"/>
        <family val="2"/>
        <scheme val="minor"/>
      </rPr>
      <t xml:space="preserve">CONTRATACION PARA PRESTAR SERVICIOS EN MODERNIZACION ACADEMICO ADMINISTRATIVA Y APOYO ARCHIVISTICO EN PROCESO DE CONTRATACIÓN $8,880,000   </t>
    </r>
    <r>
      <rPr>
        <sz val="11"/>
        <color theme="7" tint="-0.249977111117893"/>
        <rFont val="Calibri"/>
        <family val="2"/>
        <scheme val="minor"/>
      </rPr>
      <t xml:space="preserve">           </t>
    </r>
  </si>
  <si>
    <t>SA-PY7. Formación y Capacitación al Personal Administrativo y Operativo.</t>
  </si>
  <si>
    <t>SA-PY7.1</t>
  </si>
  <si>
    <t>Ejecución Plan de Capacitación para el personal Administrativo y de Trabajadores Oficiales.</t>
  </si>
  <si>
    <t>VIC.ADTIVA.
F.EDUCACION
F.INGENIERIA</t>
  </si>
  <si>
    <t>TOTAL SUBSISTEMA ADMINISTRATIVO</t>
  </si>
  <si>
    <t>Eventos convivencia, integración y reconocimiento</t>
  </si>
  <si>
    <t>SERVICIOS SEDE NEIVA ( DESAYUNO, ALMUERZO Y CENA) 2500</t>
  </si>
  <si>
    <t>SUBSISTEMA DE INVESTIGACIÓN</t>
  </si>
  <si>
    <t>SI-PY2.   Calidad Académica y formación en Investigación.</t>
  </si>
  <si>
    <t>SI-PY3.   Calidad Académica y formación a través de la Investigación</t>
  </si>
  <si>
    <t>SI-PY8.      Creación y Fortalecimiento de Centros, Institutos de investigación, desarrollo y vigilancia Tecnológica e Innovación.</t>
  </si>
  <si>
    <t>9.1</t>
  </si>
  <si>
    <t>2.2</t>
  </si>
  <si>
    <t>9.2</t>
  </si>
  <si>
    <t>2.3</t>
  </si>
  <si>
    <t>9.3</t>
  </si>
  <si>
    <t>2.4</t>
  </si>
  <si>
    <t>9.4</t>
  </si>
  <si>
    <t>2.5</t>
  </si>
  <si>
    <t>9.5</t>
  </si>
  <si>
    <t>2.6</t>
  </si>
  <si>
    <t>9.6</t>
  </si>
  <si>
    <t>SUBSISTEMA DE BIENESTAR</t>
  </si>
  <si>
    <t>1.4</t>
  </si>
  <si>
    <t>1.5</t>
  </si>
  <si>
    <t>1.6</t>
  </si>
  <si>
    <t>1.7</t>
  </si>
  <si>
    <t>1.8</t>
  </si>
  <si>
    <t>SUBSISTEMA ADMINISTRATIVO</t>
  </si>
  <si>
    <t>SA-PY1.    Revisión, reforma y actualización de la Plataforma Jurídico - Normativa institucional.</t>
  </si>
  <si>
    <t>SA-PY2.b  Desarrollo, dotación y Mantenimiento de las Sedes</t>
  </si>
  <si>
    <t>SA-PY4.     Creación del Grupo de Proyectos Institucionales Especiales (GPIE).</t>
  </si>
  <si>
    <t>SA-PY7. Formación y capacitación al personal administrativo y operativo.</t>
  </si>
  <si>
    <t>2a.2</t>
  </si>
  <si>
    <t>2b.1</t>
  </si>
  <si>
    <t>2b.2</t>
  </si>
  <si>
    <t>2b.5</t>
  </si>
  <si>
    <t>2b.6</t>
  </si>
  <si>
    <t>2.7</t>
  </si>
  <si>
    <t>2.8</t>
  </si>
  <si>
    <t>2.9</t>
  </si>
  <si>
    <t>2a.1</t>
  </si>
  <si>
    <t>2a.3</t>
  </si>
  <si>
    <t>2b.3</t>
  </si>
  <si>
    <t>2b.4</t>
  </si>
  <si>
    <t>2b.7</t>
  </si>
  <si>
    <t>2b.8</t>
  </si>
  <si>
    <t>TOTAL</t>
  </si>
  <si>
    <t xml:space="preserve">Grupos Artísticos= </t>
  </si>
  <si>
    <t xml:space="preserve">Talleres de Formación= </t>
  </si>
  <si>
    <t>1 Proyecto</t>
  </si>
  <si>
    <t>1 Documento</t>
  </si>
  <si>
    <t>1 Observatorio</t>
  </si>
  <si>
    <t xml:space="preserve">1. Contrato VIPS 30. JUAN PABLO HERRERA MORENO. prestar sus servicios como Profesional en Comunicación adscrito a la Oficina de Comunicaciones de la Usco, para  que apoye la Política de Comunicación Institucional.  
2. Avance 45. JUAN PABLO HERRERA MORENO. APOYO ECONÓMICO PARA TRANSPORTE Y GASTOS DE MANUTENCIÓN A LA SEDE DE PITALITO CON EL PROPOSITO DE REALIZAR UNA REUNIÓN DE SOCIALIZACIÓN DEL PLAN ESTRATEGICO DE COMUNICACIONES Y LA ARTICULACIÓN DE LA SEDE AL PROCESO Y REALIZAR BANCO DE IMAGEN INSTITUCIONAL.
3. Orden Administrativa 26. FONDO DE TECNOLOGIAS DE LA INFORMACION Y LAS COMUNICACIONES, docente JUAN CARLOS ACEBEDO RESTREPO  Decano de la Facultad de Ciencias Sociales y Humanas. cancelación de la cuota anual de la contraprestación por uso del espectro radioeléctrico de la emisora institucional
</t>
  </si>
  <si>
    <t>1 Plan</t>
  </si>
  <si>
    <t>Grupos</t>
  </si>
  <si>
    <t>proyecto</t>
  </si>
  <si>
    <t>SF-PY4.  Autoevaluación y Acreditación de Programas Académicos de Pregrado y Postgrado.</t>
  </si>
  <si>
    <t>SUBSISTEMA DE PROYECCIÓN SOCIAL</t>
  </si>
  <si>
    <t>TRIMESTRE 1                59%</t>
  </si>
  <si>
    <t>TRIMESTRE 1                       30%</t>
  </si>
  <si>
    <t>Realización de inventario de laboratorios para priorizar inversion en las necesidades mas apremiantes de cada laboratorio.</t>
  </si>
  <si>
    <t>se contacta a experto de la universidad del Tolima, con el se viene trabajando una propuesta para ajustes curriculares en los programas de licenciatura de la facultad de educación donde se incluya la flexibilidad curricular en investigación y proyección.</t>
  </si>
  <si>
    <t>Se gestiona ante Colciencias y Elsevier el Gestor Bibliográfico Mendeley puesto que en el convenio que se firmó, este proveedor debe incluir el gestor.</t>
  </si>
  <si>
    <t xml:space="preserve">se firmaron 7 actas de inicio </t>
  </si>
  <si>
    <t>se formulan dos proyectos en la facultad de ingeniería</t>
  </si>
  <si>
    <t>se formularon dos eventos en la facultad de educación.</t>
  </si>
  <si>
    <t>se diseña el banco de proyectos y el plan estrategico para rastrear convocatorias de cooperación nacional e internacional</t>
  </si>
  <si>
    <t xml:space="preserve">se planearon 4 cursos de educación continuada para cada una de las sedes. (Neiva, Pitalito, La Plata y Garzón) </t>
  </si>
  <si>
    <t>se continuan reestructurando los 4 aplicativos digitales para organizar dos procesos (proyectos y CAP).</t>
  </si>
  <si>
    <t>formulación de proyecto para el centro de desarrollo tecnologico minero energético.</t>
  </si>
  <si>
    <t>se formula un proyecto de medicion de impacto socioeconomico de los programas de pregrado de la USCO</t>
  </si>
  <si>
    <t>edición de dos revistas: la de proyección social y de semilleros de investigacion.</t>
  </si>
  <si>
    <t>TRIMESTRE 1                    76%</t>
  </si>
  <si>
    <t>TRIMESTRE 1              29%</t>
  </si>
  <si>
    <t>TRIMESTRE 1                    57%</t>
  </si>
  <si>
    <t xml:space="preserve">• Plan de Acción de las estrategias que se van a desarrollar para el año 2016.
• Inducción sobre Teleología Institucional “Taller Soy Surcolombiano”: Inducción sobre teleología institucional con estudiantes de primer semestre: administración diurna y nocturna, contaduría diurna y nocturna, derecho, ciencias políticas. (programas que no habían recibido jornada de inducción). Desde el Martes 02 de Febrero hasta el 11 de Febrero 2016.
• Apoyo económico para gastos de manutención para desplazamiento a sedes operativas. (05/02/2016).
• Trasporte para desplazamiento a sedes con el fin de realizar taller soy colombiano de inducción a estudiantes nuevos. (08/02/2016).
• Apoyo económico para actividades de inducción y re inducción con docentes, administrativos y docentes de la USCO - Asistir a grados programados en las sedes. (17/02/2016).
• Realización de la jornada de bienvenida a Docentes de Planta USCO. 18 de Febrero - 2:00 a 6:00 p.m.
• Jornada de Inducción con Docentes de Planta y Ocasionales tiempo completo sobre Teleología Institucional. 25 de febrero -2:00 a 6:00 p.m.
• Nota periodística PATI en la radio itinerante.
• Diseño del manual para consejeros.
• Inducción a Consejeros de la Universidad Surcolombiana.
•  918 estudiantes hicieron parte de los talleres soy Surcolombian@ que se desarrollaron en el mes de febrero pero no fueron reportados en el primer seguimiento.
Desarrollo de la jornada de Bienvenida a Docentes de Planta de la Universidad Surcolombiana - 20 de abril de 2016 – Soporte: Informe, Trabajo audiovisual y Fotografías del evento.
• Se realizó la inducción los docentes Ocasionales y de Planta nuevos de nuestra casa de estudios. Manual del docentes, Soporte: Ver Link: https://www.youtube.com/watch?v=12GApHTIo-4.
• Feria de la Surcolombianidad 2016, realizada en Pitalito (Huila) - Viernes 13 de mayo de 2016. con asistencia de 475 personas. Soporte: Informe, Trabajo audiovisual y Fotografías del evento. 
• Visita realizada a los resguardos indígenas del Huila. Con el fin de dar a conocer las tareas desarrolladas por el equipo de trabajo en función de la Orientación Profesional de los jóvenes indígenas y la promoción de la oferta académica de la Universidad Surcolombiana. Soporte: - Registro de asistencias - Fotografías y videos de la Jornada. Soporte: Ver link: https://www.youtube.com/watch?v=3EYawmuVnNg
https://www.youtube.com/watch?v=kNpS-BIi6F0
</t>
  </si>
  <si>
    <t xml:space="preserve">• Se contrató los Servicios profesionales del coordinador de proyecto identidad con Teleología institucional dirigido a comunidad USCO (Bernardo Monje Sánchez) (18/01/2016)                   • Excdentes fea. gastos de manutención y transporte jornadas de inducción a estudiantes (xenny yolima mendez)
• Excdentes fea.- Adquisición de kit académico con logos de la USCO para promover sentido de pertenencia de la facultad por la universidad (Guillermo Andres Valencia).                                                                                                                                            
 Se apoyó y acompañó al Cabildo Indígena Universitario  para la realización de reunión  de estudiantes indígenas de la Universidad Surcolombiana el día 29 de mayo de 2016. Así mismo de las actividades de posesión del cabildo en el Municipio de Natagaima del 17 al 19 de Junio de 2016. Soporte. Correos a Facultades y video https://www.youtube.com/watch?v=t__Taaa3KKo 
• Informe de la Visita realizada por los estudiantes del Colegio Domingo Savio, quienes se desplazaron desde el municipio del Pital para conocer la Universidad Surcolombiana, nuestra oferta académica y vida universitaria.  
• Ferias de Egresados del Sena. Esta actividad fue apoyada por el Bienestar Universitario a través de Psicología en conjunto con la Vicerrectoría Académica. Soporte: Fotos de la jornada.
</t>
  </si>
  <si>
    <r>
      <t xml:space="preserve">• Actividad Académica Remunerada "Equidad de Género" proyecto escuela de formación pedagógico - Florencee Marie Therese (13/01/2016).
• PASAJES- Desarrollar Actividades Académicas remuneradas para profesores de la USCO -  Isabel Cristina Gutierrez de Dussan  (20/01/2016).
• AVANCE REFRIGERIOS - Apoyo económico con el fin de llevar acabo actividad académica con profesores de la USCO - Isabel Cristina Gutiérrez de Dussan (27/01/2019).
• Pasajes aéreos, alimentación y hospedaje para doctor Daniel Libreros quien orientara taller educación pública (18/02/2016).
• Actividad académica remunerada seminario taller "Educación pública universitaria" dirigido a docentes USCO - Daniel Alberto Libreros (18/02/2016). 
• Prestar Servicios Profesionales como coordinadora de proyecto para formación pedagógica - Alejandra Paola Pérez (01/03/2016).
• Apoyo Logístico para atender profesores de la Formación Pedagógica de la USCO (LUIS JAVIER CABRERA PADRON) - (CARLOS EDUARDO MALDONADO).
• Programación y organización de los contenidos temáticos para el semestre 2016-1 y 2016-2 de la Escuela de Formación Pedagógica con relación a las categorías conceptuales de la Misión y Visión de la Universidad
• Divulgación y procesos de inscripción a la Escuela de Formación Pedagógica
• Solicitudes académico-administrativas para desarrollar la Conferencia central del periodo intersemestral de los y las docentes de la Universidad Surcolombiana
• Divulgación de la capacitación intersemestral “Educación y Equidad de Género”
• Realización del Evento de Capacitación intersemestral “Educación y Equidad de Género”
• Establecimiento del cronograma de actividades de la EFP, según los temas acordados previamente con posibles fechas y nombres de invitados.
• Elaboración y envío de cartas de invitación a los profesores orientadores de los temas propuestos para el semestre 2016-1 y 2016-2.
• Consolidación de total de inscritos EFP.
• Encuentro de experiencias docentes.
• Solicitudes académico-administrativas para desarrollar la el Seminario-Taller: Educación pública en el contexto latinoamericano dirigida por el Dr. Daniel Libreros Caicedo.
• Realización del Seminario-Taller: Educación Pública en el contexto Latinoamericano.
</t>
    </r>
    <r>
      <rPr>
        <b/>
        <sz val="11"/>
        <color theme="1"/>
        <rFont val="Calibri"/>
        <family val="2"/>
        <scheme val="minor"/>
      </rPr>
      <t>SEGUNDO TRIMESTRE</t>
    </r>
    <r>
      <rPr>
        <sz val="11"/>
        <color theme="1"/>
        <rFont val="Calibri"/>
        <family val="2"/>
        <scheme val="minor"/>
      </rPr>
      <t xml:space="preserve">
• Apoyar a la Vicerrectoría Académica en el proceso de diseño de contenidos temáticos de la Escuela de Formación Pedagógica - 8 de abril de 2016.Soporte: Solicitudes (Archivo).
• Solicitudes académico-administrativas para desarrollar la el Seminario-Taller: Ética cívica y democracia deliberativa a cargo del Dr. PhD Óscar Mejía Quintana. Se hicieron las solicitudes de: Actividad Académica Remunerada, Refrigerios y Hospedajes, Alimentación y pasajes aéreos.
• Presentación y desarrollo de una propuesta de Diplomado dirigida a los docentes de la Universidad en temas afines a la Educación, la Pedagogía, la Didáctica, el Currículo, el análisis de las Prácticas Pedagógicas y procesos de investigación y proyección social, a partir de los resultados de la Evaluación docente 2015, desde un escenario de construcción colectiva en pro de la excelencia Pedagógica. - 15 de abril  de 2016. Soporte: Listados de asistencia y registro fotográfico.
• Recoger los insumos y proyectar una propuesta de evaluación docente/estudiantes acorde a los lineamientos de la normativa interna a partir de los consensos y disensos del proceso de Formación Continua (Escuela de Formación Pedagógica) y los resultados de la Evaluación docente 2015: Desde la Escuela de Formación Pedagógica, el grupo Evaluación que es coordinado por el profesor de Psicopedagogía Eduardo Plazas Motta, se ha venido trabajado en el instrumento y se espera que desde la Escuela se pueda trabajar en una jornada en la revisión del instrumento. Mes abril.
• Solicitudes académico-administrativas para desarrollar la el Seminario-Taller: Elaboración de rubricas como elemento formativo en el proceso de evaluación a cargo del Dr. Fabio Jurado Valencia. Se hicieron las solicitudes de: Actividad Académica Remunerada, Refrigerios y Hospedajes, Alimentación y pasajes aéreos. 03 de Junio. 
• Realización del Seminario-Taller El seminario taller se realizó con éxito, contó con la participación de estudiantes y docentes, en promedio asistieron 60 personas. Soporte: Listados de asistencia y registro fotográfico
</t>
    </r>
  </si>
  <si>
    <t>• Hacer seguimiento al proceso de Capacitación Individual Docente y Capacitación Colectiva en las Facultades, para promover el acceso al estímulo por parte de los docentes de la Institución con el apoyo de la Secretaria Ejecutiva de la Vicerrectoría Académica y la docente Asesora. A la fecha de las siguientes facultades se han pedido: FAC. CIENCIAS EXACTAS Y NAT: 1, FAC. DERECHO: 16, FAC. CIENCIAS SOCIALES Y HUM.: 9, FAC. ECONOMÍA Y ADMÓN: 19, FAC. EDUCACIÓN: 15, FAC. INGENIERÍA: 8, FAC. DE  SALUD: 8. Mes de abril. Soporte: Registro en cuadro Excel.
• PASAJES AEREOS E INSCRIPCION PARA AISISTIR A LA PRIMER REUNION COLOMBIANA DE LESHMANIASIS Y ENFERMEDAD DE CHAGAS.
• VIATICOS, PASAJES E INSCRIPCION PARA ASISTIR A II SIMPOSIO LATINOAMERICANO EN MEJORAS PRÁCTICAS.
• PAGO DE INSCRIPCION A CURSO DE INLGLES.
• REALIZAR CURSO DE INGLES.
• PAGO DE INSCRIPCION A CURSO DE INLGLES.
• REALIZAR CURSO DE INGLES.
• VIATICOS Y PASAJES AEREOS PARA PARTICIPAR EN REUNION DE INVESTIGACION CONTABLE EN COLOMBIA.
• VIATICOS Y PASAJES AEREOS PARA PARTICIPAR EN REUNION DE INVESTIGACION CONTABLE EN COLOMBIA.
• VIATICOS, INSCRIPCION Y PASAJES TERRESTRES PARA REALIZAR TALLER PRÁCTICO.
• VIATICOS, INSCRIPCION Y PASAJES TERRESTRES PARA REALIZAR TALLER PRÁCTICO.
• VIATICOS PARA ASISTIR A LA 1 PRIMERA REUNION COLOMBIANA DE LEIHMANIASIS.
• VIATICOS Y PASAJES AEREOS PARA PARTICIPAR DEL CONGRESO INTERNACIONAL DE RIESGO FINANCIERO.
• INSCRIPCION PARA ASISTIR A SEMINARIO DE INSTRUMENTACION Y CONTROL DE LA FACULTAD DE ELECTRONICA.
• VIATICOS, INSCRIPCION Y TRANSPORTE PARA ASISTIR A V FERIA INTERNACIONAL DEL MEDIO AMBIENTE.
• VIATICOS PARA PARTICIPAR EN SIMPOSIO INTERNACIONAL ENSEÑAR Y EDUCAR PARA LA VIDA.
• EXCD. FAC. EDUCACION - INSCRIPCION PARA PARTICIPAR EN CONGRESOS.
• VIATICOS Y PASAJES TERRESTRES PARA ASISTIR A LA III CONFERENCIA ROTARIA DISTRITO 4281.
• INSCRIPCION PARA ASISTIR A LA VII CUMBRE DE LAS AMERICAS 2016 CUYO TEMA CENTRAL ES EL BALANCE FINANCIERO.
• VIATICOS Y TRANSPORTE PARA ASISTIR AL TALLER RUBRICAS.
• EXCD. FAC. ECONOMIA - VIATICOS INTERNACIONALES PARA PARTICIPAR EN EVENTOS.
• INSCRIPCION PARA CURSO VIRTUAL COMO PREPARACION PARA EXAMEN PMP.
• VIATICOS PARA PARTICIPAR EN VIII CONGRESO INTERNACIONAL DE PSICOPEDAGOGIA.
• EXCD. FAC. INGENIERIA - CAPACITACION INDIVIDUAL DOCENTE.
• ASISTIR A LA VXI VERSION DE LA REUNION DE CONCRETO.
• VIATICOS PARA PARTICIPAR EN XVII CONGRESO INTERNACIONAL VIRTUAL DE EDUCACION.VIATICOS PARA REALIZAR CURSO DE INGLES EN LA UNIVERSIDAD DE MISSOURI.
• VIATICOS PARA REALIZAR INVESTIGACION EN LA UNIVERSDIAD NACIONA, AUTONOMA DE MEXICO.
• EXCD. FAC. ECONOMIA - VIATICOS INTERNACIONALES PARA PARTICIPAR EN EVENTOS.
• VIATICOS, INSCRPCION Y PASAJES TERRESTRES PARA PARTICIPAR DEL TALLER COMO APLICAR EN REVISTAS INDEXADAS.
• VIATICOS PARA ASISTIR AL XIII FORO INTERNACIONAL SOBRE EVALUACION SOBREEVALUACION DE CALIDAD.
• VIATICOS PARA ASISTIR AL XXVII CONGRESO ANUAL DE LA SOCIEDAD NUCLEAR MEXICANA ENERGIA NUCLEAR.
• VIATICOS PARA PARTICIPAR COMO PONENTE EN EL XIII FORO INTERNACIONAL SOBRE EVALUACION. VIATICOS PARA PARTICIPAR COMO PONENTE EN EL XIII FORO INTERNACIONAL SOBRE EVALUACION.
• VIATICOS PARA PARTICIPAR DE INTERCAMBIO ACADEMICO EN LA UNIVERSIDAD DE ROSARIO ARGENTINA.
• VIATICOS PARA PARTICIPAR DEL FORO LATINOAMERICANO Y CARIBEÑO DE COMUNICACIÓN POPULAR.
• EXCD. FAC. INGENIERIA - CAPACITACION INDIVIDUAL DOCENTE - ASSITIR A LANZAMIENTO DE PROYECTO.
• INSCRIPCION PARA REALIZACION DE CURSO DE PREPARACION PARA EXAMEN EN PROJEC MANNAMENT.
• EXCD. FAC. EDUCACION -COMPRA PASAJES AEREOS PARA CONGRESO EN URUGUAY. Solicitudes: ABRIL, MAYO, JUNIO.</t>
  </si>
  <si>
    <t xml:space="preserve">Se esta  Gestionarndo la creación del Programa de Interlingua para Docentes de la Universidad Surcolombiana por parte dela Facultad de Educación.  Construccion de la propuesta para el examen de ingles que se le va a aplicar a los docentes en el periodo intersemestral.                                                                                    • Realización de reunión con el jefe de programa de la Licenciatura de Ingles, el profesor Leonardo Herrera, para concretar el programa de Interlingua para Docentes de la Universidad Surcolombiana. En términos generales también se conversó lo siguiente: 1) El programa sugiere que por cuestiones administrativos todo se tramite por Ileusco. 2) El profesor Leonardo menciona que si involucramos a unos excelentes catedráticos u ocasionales, se puede reducir el costo de inversión directa. (Estuvimos de acuerdo, pero para ello tendríamos que presentar como proyecto de desarrollo institucional en el marco del PY3 las descargas de horas. 3) Se sugiere que quienes se postulen a la prueba pueden ser los 152, pero se puede decir que solo 100 participen de los cursos esto sobre la base de que más o menos a la escuela de Formación no más de 100 se han postulado. 4) Sugiere además que cuando se oferte el proyecto indicando la prueba, se haga énfasis en que es un estímulo para los docentes porque está a mitad de precio de lo que puede costar esa prueba y es un costo que asumiría la universidad. 5) Así mismo el profe, recomienda, porque lo encontró en otras universidades de la Región, es que el docente Firma un acta de Compromiso de que aprobará el curso y quien no lo apruebe tendrá que devolver el dinero que la Universidad invierte en el mismo. 14 de abril de 2016. Soporte: Relatoría.
• Realización de reunión con el jefe de programa de la Licenciatura de Ingles, el profesor Leonardo Herrera, para concretar el programa de Interlingua para Docentes de la Universidad Surcolombiana. En términos generales también se conversó lo siguiente: 1) Elaboración del Proyecto de Interlingua a Docentes a cargo del programa de inglés. 2) Presentación del proyecto en II fases. Una diagnóstica y otra de los cursos niveles al consejo académico. 3) Elaboración de convocatorias. Mes Junio. Soporte: Relatoría, Acta del Consejo Académico, Convocatoria. y Propuesta.                                                                                                                                                                                                                                          </t>
  </si>
  <si>
    <t xml:space="preserve">Se informo en las facultades y consejos ampliados  la existencia del Rubro en la que deberan presentar una propuesta de cursos Afines al objetivo de la actividad. Mediante comunicación de fecha del xxx de mayo se solicitó a las Facultades presentar una propuesta de formación colectiva. A fecha del 18 de mayo se recibieron las siguientes propuestas: Facultad de Ciencias Sociales y Humanas: Diplomado en Docencia Universitaria, Pedagogías Críticas e Interculturalidad para la Formación de Enseñanza de las Ciencias Sociales en la Universidad Surcolombiana. Facultad de Educación: Manejo del Inglés orientado con el Léxico de las Disciplinas. Facultad de Ciencias Jurídicas y Políticas: Seminario de Actualización
</t>
  </si>
  <si>
    <t>• Hacer seguimiento a la contratación y diseño del estudio de factibilidad del Proyecto de Inmersión Total en Casa para docentes de la Institución con el fin de fortalecer las habilidades en la escritura de textos científicos por parte de los docentes. 21 de abril de 2016.</t>
  </si>
  <si>
    <t xml:space="preserve">• Orientación del Segundo Taller de Autoevaluación del programa de Licenciatura en Matemáticas. Factor 2. Estudiantes. 1 de Abril de 2016.
• Reunión con profesionales de apoyo para la asesoría y revisión de insumos para el Taller de Autoevaluación: Factor 3. Docentes.  Licenciatura en Ciencias Naturales. 5 de Abril de 2016.
• Estudio de material y elaboración diapositivas para el Taller de Autoevaluación. Factor 3. Docentes. Programa de  Licenciatura en Ciencias Naturales. 6 de Abril de 2016.
• Orientación del Cuarto Taller de Autoevaluación del programa de Licenciatura en Ciencias Naturales. Factor 3. Docentes. 7 de Abril de 2016.
• Reunión con profesionales de apoyo para la asesoría y revisión de insumos para los Talleres de Autoevaluación: 
1. Taller Factor 4 Procesos Académicos. I Parte. Programa de Ingeniería Electrónica.
2. Taller Factor 1. Misión, Visión y Proyecto Educativo Institucional. Programa de Licenciatura en Educación Artística y Cultural. 8 de Abril
• Estudio de material y elaboración diapositivas para el Taller de Autoevaluación. Factor Factor 4. Procesos Académicos. I Parte. Programa de Ingeniería Electrónica. 8 de Abril de 2016.
• Orientación del Segundo Taller de Autoevaluación semestre A - 2016. Factor 4. Procesos Académicos. I Parte. Programa de Ingeniería Electrónica. 11 de Abril de 2016.
• Estudio de material y elaboración diapositivas para el Taller de Autoevaluación. Factor 1. Misión, Visión y Proyecto Educativo Institucional. Programa de Licenciatura en Educación Artística y Cultural. 11 de Abril de 2016.
• Orientación del Primer Taller de Autoevaluación Factor 1. Misión, Visión y Proyecto Educativo Institucional. Programa de Licenciatura en Educación Artística y Cultural. 12 de Abril de 2016.
• Reunión con profesionales de apoyo para la asesoría y revisión de insumos para el Taller de Autoevaluación: Factor 3. Docentes.  Licenciatura en Matemáticas. 12 de Abril de 2016.  • Estudio de material y elaboración diapositivas para el Taller de Autoevaluación. Factor 3. Docentes.  Programa Licenciatura en Matemáticas. 13 de Abril de 2016. • Orientación del Tercero Taller de Autoevaluación Factor 3. Docentes.  Programa Licenciatura en Matemáticas. 14 de Abril de 2016. • Reunión con profesionales de apoyo para la asesoría y revisión de insumos para el Taller de Autoevaluación: Factor 4. Procesos Académicos II Parte. Programa de Economía. 15 de Abril de 2016.
• Estudio de material y elaboración diapositivas para el Taller de Autoevaluación. Factor 4. Procesos Académicos II Parte.  Programa de Economía. 18 de Abril de 2016.
• Orientación del Primer Taller de Autoevaluación semestre A - 2016. Factor 4. Procesos Académicos II Parte.  Programa de Economía. 19 de Abril de 2016.
• Reunión con profesionales de apoyo para la asesoría y revisión de insumos para el Taller de Autoevaluación: Factor 4. Procesos Académicos I Parte. Programa de Licenciatura en Ciencias Naturales. 20 de Abril de 2016.
• Estudio de material y elaboración diapositivas para el Taller de Autoevaluación. Factor 4. Procesos Académicos I Parte. Programa de Licenciatura en Ciencias Naturales. 21 de Abril de 2016. 
• Orientación del Quinto Taller de Autoevaluación. Factor 4. Procesos Académicos I Parte. Programa de Licenciatura en Ciencias Naturales. 22 de Abril de 2016.
• Reunión con profesionales de apoyo para la asesoría y revisión de insumos para el Taller de Autoevaluación: Factor 4. Procesos Académicos II Parte. Programa de Licenciatura en Ciencias Naturales. 22 de Abril de 2016.
• Estudio de material y elaboración diapositivas para el Taller de Autoevaluación. Factor 4. Procesos Académicos II Parte. Programa de Licenciatura en Ciencias Naturales. 25 de Abril de 2016. 
• Orientación del Sexto Taller de Autoevaluación. Factor 4. Procesos Académicos II Parte. Programa de Licenciatura en Ciencias Naturales. 26 de Abril de 2016.
• Reunión con profesionales de apoyo para la asesoría y revisión de insumos para el Taller de Autoevaluación: Factor 4. Procesos Académicos II Parte. Programa de Licenciatura de Matemáticas. 27de Abril de 2016.
• Estudio de material y elaboración diapositivas para el Taller de Autoevaluación. Factor 4. Procesos Académicos I Parte. Programa de Licenciatura de Matemáticas. 28 de Abril de 2016. 
• Orientación del Cuarto Taller de Autoevaluación. Factor 4. Procesos Académicos I Parte. Programa de Licenciatura de Matemáticas. 29 de Abril de 2016.
• Reunión con profesionales de apoyo para la asesoría y revisión de insumos para el Taller de Autoevaluación: Factor 4. Procesos Académicos I Parte. Programa de Ingeniería Electrónica. 29 de Abril de 2016.
• Organización y envio por via e-mail de información relacionada con procesos de autoevaluación a integrantes de los grupos de autoevaluación. Asi mismo, para cada taller se elabora y envia a los profesionales de apoyo, la matriz de los insumos identificando los documentales de los numéricos e información especifíca de los aspectos allegada por los programas de acuerdo a las asesorías. 
• Asesoría a Coordinador y Monitora de Autoevaluación. Programa de Economía. Explicación metodología para el Taller sobre Factor 4 y recolección de información.  8 de abril de 2016.
• Asesoría y preparación del Taller de Autoevaluación. Factor 4. con Coordinadora de Autoevaluación. Licenciatura en Ciencias Naturales. 15 de Abril de 2016.
• Asesoría a jefe de programa e integrantes del grupo de autoevaluación sobre estado del proceso respecto a la renovación del registro calificado del Programa Ingeniería Agrícola. 18 de Abril de 2016.
• Asesoría a jefe de programa y monitora de autoevaluación sobre talleres de autoevaluación II proceso. Programa Física. 20 de Abril de 2016
• Participación a reunión de Acreditación Institucional. Evaluación de las actividades propuestas en el Plan de Acción con sus respectivos indicadores. 6 de Abril de 2016.
• Asistencia a asamblea para la Rendición de Cuentas. Vicerrectoría Académica Vigencia 2015. 7 de Abril de 2016. 
• Asistencia a asamblea para la Rendición de Cuentas. Rector. Vigencia 2015. 13 de Abril de 2016
• Participación a la socialización de la propuesta currícular sobre componentes generales de la Resolución 2041 del MEN. Facultad Educación. 13 de Abril de 2016.
• Participación a reunión de de Acreditación Institucional. Evaluación de avances de las actividades de mejoramiento. 27 de Abril de 2016.
ANEXO: 
- Registro de asistencias
- Manual del Docente 
- Fotograf
- Fotografías de la Jornada
</t>
  </si>
  <si>
    <t xml:space="preserve">• Construcción y Graficación de Indicadores para acreditación institucional factor Estudiantes. (Variación porcentual del crecimiento de matrícula, porcentaje de matrícula por nivel académico, equivalencia entre docente de planta y estudiantes, equivalencia entre docente T.C.E y estudiantes, porcentaje de graduación de estudiantes, porcentaje de estudiantes con estímulos, evolución en puntajes pruebas Saber Pro). 1 – 8 de Abril.
• Construcción y Graficación de Indicadores para acreditación institucional factor profesores. (porcentaje de docentes de planta por categoría, equivalencia docentes de planta T.C con catedráticos T.C.E, porcentaje de docentes T.C. por titulación por áreas del conocimiento, titulación de docentes por zona geográfica) 4 – 8 de Abril.
• Construcción y Graficación de Indicadores para acreditación institucional factor investigación. (porcentaje de grupos de investigación por categorías de Colciencias, porcentaje de grupos de investigación categorizados, relación de grupos y semilleros de investigación, porcentaje de grupos de investigación por facultad, relación de grupos de investigación con grupos de investigación categorizados por facultad, estudiantes de pregrado relacionados con procesos formales de investigación, porcentaje de proyectos ejecutados por facultad, proyectos de investigación ejecutados por grupos categorizados por facultad, ejecución presupuestal en investigación) 4 – 8 de Abril.
• Construcción y Graficación de Indicadores para acreditación institucional factor proyección social. (porcentaje de proyectos de proyección social desarrollados por facultad) 4 – 8 de Abril.
• Construcción y Graficación de Indicadores para acreditación institucional factor bienestar. (estudiantes de pregrados con beneficios de Bienestar universitario, porcentaje de beneficiarios según servicios de bienestar).
• Construcción y Graficación de Indicadores para acreditación institucional factor organización y gestión. (Índice de satisfacción del usuario y frecuencia del uso del PQRSD) 11 – 18 de Abril.
• Construcción y Graficación de Indicadores para acreditación institucional factor recursos e infraestructura. (Proporción de revistas por estudiante en la biblioteca, consultas por estudiante en la biblioteca, consultas en la biblioteca por área del conocimiento, proporción de préstamo externo de libro por estudiante, proporción de préstamo externo de libro por docente de planta, distribución porcentual de laboratorios por facultad, distribución porcentual de inversión, porcentaje del área en M2 de la universidad, distribución del suelo en M2 por procesos en Neiva y las Sedes, promedio en M2 construidos por estudiante en las todas las sedes) 11- 18 de Abril.
• Construcción y Graficación de Indicadores para acreditación institucional factor finanzas. (comportamiento de ingresos y gastos institucionales) 11- 18 de Abril.
• Construcción y Graficación de Indicadores para acreditación institucional factor egresados. (Ingresos promedio y empleabilidad de recién graduados usco por programas, promedio del salario y empleabilidad del profesional por programas) 11 – 18 de Abril.
• Consolidación de información estadística en el área de Deportes, adscrita a Bienestar Universitario para los últimos 5 años. (No. Eventos internos y externos, beneficiarios por período académico y tipo de actividad, Evolución de la cobertura, comportamiento de la recreación de estudiantes, docentes y administrativos) 12 - 15 de Abril.
• De acuerdo con el plan de acción para acreditación institucional, estoy programada para una Visita a la Sede de la universidad, ubicada en el municipio de Garzón, con el fin de recolectar la información necesaria para levantar el matanálisis de las Sedes. 28 y 29 de Abril.
• Consolidación de la información de la Editorial de la Universidad. (Inventario de publicaciones desde el año 2011 hasta el año 2015). 2 - 4 de Mayo.
• Consolidación de información estadística en el área de Extensión cultural y Restaurante Universitario, adscrita a Bienestar Universitario para los últimos 5 años. (No. Servicios, No. Desayunos, No. Almuerzos, No. De Cenas y No. De meriendas por sede desde el año 2011 hasta el año 2015) 2 - 11 de Mayo.
• Apoyo en el diligenciamiento de los formatos del MEN. (1. Formato No. 1 Condiciones Iniciales para el fortalecimiento de la Calidad académica, 2. Formato No. 2 Aspectos críticos para el fortalecimiento de la Calidad académica). 3 – 10 de Mayo.
• Capacitación al personal de la Sede de Garzón frente a los avances del proceso de Acreditación institucional de la Universidad y entrega de elementos de promoción de la acreditación. 5 de Mayo.
• Visita a la Sede de la universidad, ubicada en el municipio de Garzón, para recolección de información relevante al contexto del municipio y sus alrededores. (Visita al despacho de la Alcaldía municipal, secretaria de educación, secretaría de salud, secretaría de medio ambiente, Planeación, Registraduría, SENA, DATMA, entre otros). 5 y 6 de Mayo.
• Ponderación, calificación y socialización del avance No.1 del plan de mejoramiento por factores para el proceso de acreditación institucional de la Universidad. 11 de Mayo.
• Revisión y actualización de la información básica para acreditación en términos de estado de los programas académicos ofrecidos por la universidad. 16 – 20 de Mayo.
• Apoyo en el diligenciamiento del formato del MEN. (3. Formato No. 3 Seguimiento a los Factores claves de éxito en el proceso de calidad académica V2). 18 – 26 de Mayo.
• Ponderación, calificación y socialización del avance No.2 del plan de mejoramiento por factores para el proceso de acreditación institucional de la Universidad. 18 de Mayo.
• Participación en el Primer Congreso Internacional “Procesos de Internacionalización y Buenas Prácticas de las IES en el Marco de la Acreditación”. 26 – 27 Mayo.
• Consolidación de las fichas técnicas de los documentos recolectados sobre contexto regional de la Sede de Garzón y su área de influencia, con el fin de realizar el matanálisis y ser el insumo para la formulación de la Política Institucional de Sedes. 17 – 31 de Mayo.
• Reunión con CTIC, Ing. Martha Hermosa, para actualizar los datos del índice de Transparencia 2013-2014, detalle a detalle por factor, los cuales fueron incluidos en el Formato No.3 del MEN. 1 Junio.
• Reunión Mesa #3, evaluación de Avance número 2 por los 4 Factores en plan de mejoramiento, aula 203 Postgrados (Factor 9, Bienestar Institucional; Factor 10, Organización Gestión y Administración; Factor 11, Recursos de Apoyo Académico e Infraestructura y Factor 12, Recursos Financieros). 1 Junio.
• Reunión Mesa #2, evaluación de Avance número 2 por los 4 Factores en plan de mejoramiento, Oficina de la Vicerrectoría de Investigación y Proyección Social Postgrados. (Factor 5, Visibilidad Nacional e Internacional; Factor 6, Investigación y Creación Artística; Factor 7, Pertinencia e Impacto Social y Factor 8, Procesos de Autoevaluación y Autorregulación). 2 Junio.
• Reunión con Jefe de Programa Lic. Inglés, para consolidar información del plan de mejoramiento (Acción No.1 del Factor 5). 7 Junio.
• Recibo de información SEDES, respecto a datos y estadísticas académicas para la posterior consolidación del capítulo Sedes en el informe de Autoevaluación para entregar al MEN. 7 Junio.
• Envío de información de contexto recopilada en cada una de las Sedes (Garzón, La Plata y Pitalito) a la VIPS, para la construcción del metanálisis y posteriormente de la política de Sedes. 7 Junio.
• Reunión General para socialización de avance número 2, por mesas. Hotel Chicalá. 8 Junio.
• Consolidación de información Fac. Ciencias Exactas y Naturales y Ciencias Sociales y Humanas sobre Número de Programas de Asesorías y Consultorías, Número de Programas de Educación Continua y Número de programas de proyección social como consultorios jurídicos, consultorios psicológico, Orientación laboral. 10 Junio.
• Ajuste de batería de indicadores, con la nueva información suministrada por la Biblioteca Central “Rafael Cortés Murcia”. 13 – 14 Junio.
• Reunión con los coordinadores de Bibliotecas de las Sedes y Bibliotecas satélites de la Universidad con el fin de consolidar la información. 15 Junio.
• Apoyo en el diligenciamiento de los formatos del MEN correspondiente al  Año 2015 (Formato No.3 Seguimiento a los Factores claves de éxito en el proceso de calidad académica V2). 1 – 24 de Junio.
• Tabulación de encuestas de percepción de los servicios de Bienestar Universitario por estudiantes de todas las carreras (900). 16 – 29 Junio.
</t>
  </si>
  <si>
    <t xml:space="preserve">• Asistencia y participación en los miércoles de Acreditación.
• Apoyo a las mesas de trabajo para el proceso de consolidación del plan de acción por factores para la Acreditación institucional.
• Se vinculó  profesional en el planeamiento económico y gestión administrativa vice académica USCO - Andres Fabian Venegas (20/01/2016)
• Actividad académica remunerada capacitación a Jefes de programa en procesos de autoevaluación y acreditación: Angela Maria Conde Poveda.
• Inscripción para participar de congreso colombiano de construcción: Myriam Rocio Pallares Muñoz.
• Viáticos y pasajes terrestres para asistir al evento sobre modelos de acreditación internacional: Rocio del Pilar Ramirez
• Viáticos para asistir al xiv encuentro nacional de vicerrectores académicos a realizarse en barranquilla: Benjamin Alarcon Yustres
</t>
  </si>
  <si>
    <t>• Se propone realizar el concurso de catedra y ocasionales para el segundo semestre 2016-2 (Prioridad) para iniciar el 2017. Enviar Cronograma para las convocatorias de Catedra y Ocasionales.</t>
  </si>
  <si>
    <t xml:space="preserve">• Creación de la mesa de trabajo institucional con el objetivo de impulsar un proyecto piloto de estudio de impacto de los egresados en el medio. Y solicitud de Espacio en los siete (7) Consejos de Facultad de la Universidad con el objetivo de diseñar un Instrumento de seguimiento a Graduados por Programa: 1). Se crea el Correo Institucional impactoegresados@usco.edu.co , en el cual se hará entrega de la contraseña a los miembros del Equipo de trabajo en la sesión programada para el  miércoles 13 de abril de los presentes. 2). Se expone la necesidad de diseñar un nuevo instrumento de seguimiento a los Graduados por programa el día 28 de Marzo de los presentes, en el Consejo de Facultad de Ingeniería,  de igual manera se hace el mismo ejercicio el 1 de Abril de 2016 en la Facultad de Economía y Administración, y finalmente se realiza la mencionada propuesta el día 5 de Abril de los presentes, en el Consejo de Facultad de Ciencias Sociales y Humanas. 3).En los mencionados Cuerpos Colegiados se acordó que los Jefes de Programa serían los encargados de coordinar el espacio para el diseño y formulación del instrumento de seguimiento a Graduados por Programa Académico que tenga Egresados de la Institución. 4). Cabe resaltar que Una vez proyectados los Instrumentos por Programa Académico, se procederá a Validarlos ante el MEN. 5). Se expone la necesidad de diseñar un nuevo instrumento de seguimiento a los Graduados por programa el día Miércoles 27 de Abril de los presentes, en el Consejo de Facultad de Educación,  En los mencionado Cuerpo Colegiado se acordó que los Jefes de Programa serían los encargados de coordinar el espacio para el diseño y formulación del instrumento de seguimiento a Graduados por Programa Académico que tenga Egresados de la Institución. Cabe resaltar que Una vez proyectados los Instrumentos por Programa Académico, se procederá a Validarlos ante el MEN. 6). Se expone la necesidad de diseñar un nuevo instrumento de seguimiento a los Graduados por programa el día Jueves 2 de Junio de los presentes, en el Consejo de Facultad de Salud,  En el mencionado Cuerpo Colegiado se acordó que los Jefes de Programa serían los encargados de coordinar el espacio de socialización  y aplicación del instrumento de seguimiento a Graduados por Programa Académico que tenga Egresados de la Institución. Cabe resaltar que Una vez proyectados los Instrumentos por Programa Académico, se procederá a Validarlos ante el MEN. 7). Solicitud de Actas a los siete (7) Consejos de Facultad donde se socializó el objetivo de la actualización del instrumento de seguimiento de graduados y la aplicación de un Estudio piloto de Impacto a los Graduados. 8). De igual manera, la mesa de trabajo estableció el muestreo del estudio, el cual corresponde a 6782 graduados desde 1972 a 2016. 
• Política de graduados de la universidad Surcolombiana: 1). El día 4 de Abril de los presentes,  se vincula al Proyecto de Acuerdo de Política de Graduados, las disposiciones expresas en el Decreto 2450 de 2015 en lo que refiere al seguimiento de Egresados en los procesos de Acreditación Institucional. 2). Se Socializo la Política de Graduados de la Universidad Surcolombiana el día 28 de Marzo de 2016 en el Consejo de Facultad de Ingeniería, el día 1 de Abril de los presentes, en el Consejo de Facultad de  Economía y Administración y finalmente el día 5 de Abril de 2016 en el Consejo de Facultad de Ciencias Sociales y Humanas, comprometiéndose las Facultades a enviar vía correo electrónico los comentarios y/o apreciaciones referente a la Política de Graduados propuesta. 3). Se Socializó la Política de Graduados de la Universidad Surcolombiana el día 27 de Abril de 2016 en el Consejo de Facultad de Educación, comprometiéndose la Facultad a enviar vía correo electrónico los comentarios y/o apreciaciones referente a la Política de Graduados propuesta. 4). Se Socializó la Política de Graduados de la Universidad Surcolombiana el día 2 de Junio de 2016 en el Consejo de Facultad de Salud, comprometiéndose la Facultad a enviar vía correo electrónico los comentarios y/o apreciaciones referente a la Política de Graduados propuesta.
• Recepción de la Documentación pertinente para la Elaboración de los carnés que acreditan como Egresado de la Institución a las personas que recibirán su título de Pregrado A finales de Abril de los Presentes: Desde la semana del 4 al 8 de Abril hasta el 27 de Abril de 2016, se han recibido por parte de los Programas Académicos, los cuales  tienen Estudiantes candidatos a optar por el  Grado, el respectivo  formato donde se consignan los datos básicos de cada graduado, además de una foto 3x4 fondo azul en formato jpg (digital) para que los mismos puedan recibir el Carné que los acreditan como Egresados de la Institución,  el día Viernes 29 de Abril de 2016. 
• Sistematización de las Encuestas de Seguimiento a los Graduados aplicadas en la vigencia de los meses de Febrero y Marzo del presente año, registrada la información  en  el Portal Institucional de Graduados: 1). Esta Labor resulta permanente y la realizan todos los días  los Monitores Administrativos, los cuales bajo mi coordinación organizan por programas académicos las encuestas de Seguimiento a Graduados aplicadas recientemente, para este mes se sistematizo los instrumentos aplicados en los pasados meses de Febrero y Marzo de 2016, dicha información es subida al Portal Institucional de Graduados, arrojando en línea las Estadísticas requeridas. 2). Esta Labor resulta permanente y la realizan todos los días  los Monitores Administrativos, los cuales bajo mi coordinación organizan por programas académicos las encuestas de Seguimiento a Graduados aplicadas recientemente, para este mes se sistematizo los instrumentos aplicados en los pasados meses de Mayo y Junio de 2016, dicha información es subida al Portal Institucional de Graduados, arrojando en línea las Estadísticas requeridas
• Recepción, organización y Carnetización de los Estudiantes que optan a grado para el día viernes 17 de Junio de los presentes: Carnetización de 328 Estudiantes aspirantes a Título Universitario en los Grados del 17 de Junio de 2016.
• Esta Labor resulta permanente y la realizan todos los días  los Monitores Administrativos, los cuales bajo mi coordinación organizan por programas académicos las encuestas de Seguimiento a Graduados aplicadas recientemente, para este mes se sistematizo los instrumentos aplicados en los pasados meses de Abril y Mayo de 2016, dicha información es subida al Portal Institucional de Graduados, arrojando en línea las Estadísticas requeridas.
• Conformación mesa de trabajo con la Facultad de Economía y Administración para la creación del Portal de Empleo Institucional: se conforma un equipo técnico conformado por la Oficina de Egresados, Centro de tecnologías y de la Información   y la Oficina de Empleabilidad de la Facultad de Economía y Administración, con el objetivo de crear y fortalecer una Bolsa de Empleo Institucional. 
• Organización de la Consulta Estamentaria de Egresados ante el Consejo Superior Universitario: Desde Abril 15 de los presentes, se proyectaron las siguientes solicitudes en el marco de la elección del representante de los Egresados ante el Consejo Superior Universitario:
1. Solicitud de Jurados de Votación a las 7 Facultades de la Universidad
2. Solicitud de compra y contratación del Kit Electoral
3. Solicitud de acompañamiento y veeduría a la Registraduria regional del Estado Civil.
4. Solicitud de Acompañamiento de Servicios Generales.
5. Elaboración y Publicación de los Listados de Electores
6. Emisión de las Actas de entrega, cierre y Escrutinio
• Finalmente el día 13 de Mayo se hizo entrega del Acta de Cierre Y Escrutinio General a la Secretaria General y al Consejo Superior Universitario.
</t>
  </si>
  <si>
    <t xml:space="preserve">
• Encuentro de Egresados por programa: 1).El día 6 Mayo de los presentes, el programa de Enfermería solicitó Apoyo Económico por $ 2.000.000 para la realización de su III Encuentro de Egresados, evento programado para el 12 de Mayo de 2016 en el marco del día Internacional de la Enfermería.El 6 de Mayo de los presentes en horas de la tarde, se tramito la solicitud de contratación para la realización del mencionado encuentro de Egresados, ante la Vicerrectoría Administrativa, adjuntando los documentos pertinentes para la ejecución del evento. 2). Apoyo al Encuentro de Egresados de Licenciatura Infantil realizado el día 20 de Mayo de los presentes, en donde participaron 72 Graduados en el marco de la acreditación del Programa.
• La Oficina de Egresados por medio de nuestra practicante de Comunicación Social JESSICA GÓMEZ, realizó acompañamiento al Encuentro del cual participaron 70 Egresados, en este sentido se procedió a realizar registro fotográfico y entrevistas a los organizadores y participantes.
</t>
  </si>
  <si>
    <t>ABRIL</t>
  </si>
  <si>
    <t>MAYO</t>
  </si>
  <si>
    <t>JUNIO</t>
  </si>
  <si>
    <r>
      <t xml:space="preserve">CONTRATO UC - 002 HERNANDO DIAZ LLANO INTERVENTORIA TECNICA, ADMINISTRATIVA Y FINANCIERA A CONTRATO DE OBRA UC-074 $53,834,497.   </t>
    </r>
    <r>
      <rPr>
        <sz val="11"/>
        <color theme="5" tint="-0.249977111117893"/>
        <rFont val="Calibri"/>
        <family val="2"/>
        <scheme val="minor"/>
      </rPr>
      <t xml:space="preserve">CONTRATO UC - 003 CONSTRUCCIONES, SERVICIOS Y CONSULTORIAS 
PRIMAVERA S.A.S.,  "INTERVENTORIA TECNICA, ADMINISTRATIVA Y FINANCIERA A CONTRATO DE OBRA UC-075" $72,148,000.   </t>
    </r>
    <r>
      <rPr>
        <sz val="11"/>
        <color theme="9" tint="-0.249977111117893"/>
        <rFont val="Calibri"/>
        <family val="2"/>
        <scheme val="minor"/>
      </rPr>
      <t xml:space="preserve">CONTRATO UC - 017 JOSE GELMO CUELLAR SILVA "CONSTRUCCION Y ADECUACION DE SITIOS DE DISPOSICION DE RESIDUOS PELIGROSOS Y ESPECIALES DE LA USCO" $27,066,444.  </t>
    </r>
    <r>
      <rPr>
        <b/>
        <sz val="11"/>
        <rFont val="Calibri"/>
        <family val="2"/>
        <scheme val="minor"/>
      </rPr>
      <t>60 Metros 2</t>
    </r>
    <r>
      <rPr>
        <sz val="11"/>
        <color theme="9" tint="-0.249977111117893"/>
        <rFont val="Calibri"/>
        <family val="2"/>
        <scheme val="minor"/>
      </rPr>
      <t xml:space="preserve"> </t>
    </r>
    <r>
      <rPr>
        <sz val="11"/>
        <color theme="8" tint="-0.249977111117893"/>
        <rFont val="Calibri"/>
        <family val="2"/>
        <scheme val="minor"/>
      </rPr>
      <t>CONTRATO UC - 018 SCI SERVICIO COLOMBIANO DE INGENIERIA S.A.S "INSTALACION CONCERTINA MURO CRA 6W, INSTALACION CASETAS Y CONSTRUCCION MESAS Y SILLAS SEDE CENTRAL" $38,322,454.</t>
    </r>
    <r>
      <rPr>
        <b/>
        <sz val="11"/>
        <rFont val="Calibri"/>
        <family val="2"/>
        <scheme val="minor"/>
      </rPr>
      <t xml:space="preserve"> 35 Metros 2.</t>
    </r>
  </si>
  <si>
    <r>
      <t xml:space="preserve">CONTRATO UC - 015: SCI SERVICIO COLOMBIANO DE INGENIERIA S.A.S "MEJORAMIENTO DE CUBIERTA BIBLIOTECA FACULTAD DE SALUD Y ADECUACIONES OFICINAS EDIFICIO ADMINISTRATIVO Y SEDE CENTRAL" $86,271,560. </t>
    </r>
    <r>
      <rPr>
        <b/>
        <sz val="11"/>
        <rFont val="Calibri"/>
        <family val="2"/>
        <scheme val="minor"/>
      </rPr>
      <t>700 METROS 2 -</t>
    </r>
    <r>
      <rPr>
        <sz val="11"/>
        <color theme="4" tint="-0.249977111117893"/>
        <rFont val="Calibri"/>
        <family val="2"/>
        <scheme val="minor"/>
      </rPr>
      <t xml:space="preserve"> </t>
    </r>
    <r>
      <rPr>
        <sz val="11"/>
        <color theme="5" tint="-0.249977111117893"/>
        <rFont val="Calibri"/>
        <family val="2"/>
        <scheme val="minor"/>
      </rPr>
      <t xml:space="preserve">CONTRATO UC - 016: EDWIN FERNEY GOMEZ TOVAR "AMPLIACION DE COMEDOR DE RESTAURANTE SEDE PITALITO" $$71,301,827. </t>
    </r>
    <r>
      <rPr>
        <b/>
        <sz val="11"/>
        <rFont val="Calibri"/>
        <family val="2"/>
        <scheme val="minor"/>
      </rPr>
      <t>45 METROS 2</t>
    </r>
    <r>
      <rPr>
        <sz val="11"/>
        <color theme="5" tint="-0.249977111117893"/>
        <rFont val="Calibri"/>
        <family val="2"/>
        <scheme val="minor"/>
      </rPr>
      <t xml:space="preserve">- </t>
    </r>
    <r>
      <rPr>
        <sz val="11"/>
        <color theme="6" tint="-0.249977111117893"/>
        <rFont val="Calibri"/>
        <family val="2"/>
        <scheme val="minor"/>
      </rPr>
      <t xml:space="preserve">"INSTALACION DE ACOMETIDA ELECTRICA DESDE EL TRANSFORMADOR HASTA AREA DE LAGOS DE ESTACION PISCICOLA" $50,705,601 EN PROCESO DE CONTRATACIÓN. </t>
    </r>
    <r>
      <rPr>
        <b/>
        <sz val="11"/>
        <rFont val="Calibri"/>
        <family val="2"/>
        <scheme val="minor"/>
      </rPr>
      <t>300 METROS 2</t>
    </r>
    <r>
      <rPr>
        <sz val="11"/>
        <color theme="6" tint="-0.249977111117893"/>
        <rFont val="Calibri"/>
        <family val="2"/>
        <scheme val="minor"/>
      </rPr>
      <t xml:space="preserve"> </t>
    </r>
    <r>
      <rPr>
        <sz val="11"/>
        <color theme="4" tint="-0.249977111117893"/>
        <rFont val="Calibri"/>
        <family val="2"/>
        <scheme val="minor"/>
      </rPr>
      <t>"ADECUACION DE ESPACIOS PARA LABORATORIOS EN SEDE GARZON" $7,463,217 EN PROCESO DE CONTRATACIÓN.</t>
    </r>
    <r>
      <rPr>
        <sz val="11"/>
        <color theme="9" tint="-0.249977111117893"/>
        <rFont val="Calibri"/>
        <family val="2"/>
        <scheme val="minor"/>
      </rPr>
      <t xml:space="preserve"> ADICIÓN No. 1 AL CONTRATO UC 067 2015 INGENIERIA AGUAS Y POZOS SAS. "MANTENIMIENTO, ADQUISICION E INSTALACION DE ESTACION DE BOMBEO DE POZO PROFUNDO UBICADO EN LA CANCHA DE FUTBOL" $9,145,660, </t>
    </r>
    <r>
      <rPr>
        <sz val="11"/>
        <color theme="2" tint="-0.749992370372631"/>
        <rFont val="Calibri"/>
        <family val="2"/>
        <scheme val="minor"/>
      </rPr>
      <t xml:space="preserve">"MANTENIMIENTO Y ESTABLECIMIENTO DE CERCA VIVA DE PROTECCION AL CAMPUS UNIVERSITARIO SEDE TRAPICHITO" $77,984,974 EN PROCESO DE CONTRATACIÓN. </t>
    </r>
    <r>
      <rPr>
        <sz val="11"/>
        <color theme="8" tint="-0.249977111117893"/>
        <rFont val="Calibri"/>
        <family val="2"/>
        <scheme val="minor"/>
      </rPr>
      <t>"ADQUISICION E INSTALACION DE PUNTOS DE RED Y DATOS PARA LOS BLOQUES DE EDUCACION, BIENESTAR Y OFICINA DE EGRESADOS" $28,073,920, EN PROCESO DE CONTRTACIÓN.</t>
    </r>
    <r>
      <rPr>
        <sz val="11"/>
        <color rgb="FFFF0000"/>
        <rFont val="Calibri"/>
        <family val="2"/>
        <scheme val="minor"/>
      </rPr>
      <t xml:space="preserve"> "REMODELACION DE BATERIA SANITARIA Y AULAS EXISTENTES Y CONSTRUCCION DE UNIDAD SANITARIA EN LA GRANJA EXPERIMENTAL" $92,627,495 EN PROCESO DE CONTRATACIÓN. </t>
    </r>
    <r>
      <rPr>
        <b/>
        <sz val="11"/>
        <rFont val="Calibri"/>
        <family val="2"/>
        <scheme val="minor"/>
      </rPr>
      <t xml:space="preserve">300 METROS 2 - </t>
    </r>
    <r>
      <rPr>
        <sz val="11"/>
        <color rgb="FF002060"/>
        <rFont val="Calibri"/>
        <family val="2"/>
        <scheme val="minor"/>
      </rPr>
      <t xml:space="preserve">CONTRATO UC-029 MARLIO ROA TRUJILLO “ADECUACIÓN Y REMODELACIÓN DE LA SEDE DEL ALTICO DE LA UNIVERSIDAD SURCOLOMBIANA” $138,162,268. </t>
    </r>
  </si>
  <si>
    <r>
      <t xml:space="preserve">CONTRATO V.A. 0080 2016: DANIEL RICARDO PAZ CARRILLO "ESTUDIO DE SUELOS Y LEVANTAMIENTO TOPOGRÁFICO DE LA VÍA QUE CONDUCE A LA SEDE DE LA UNIVERSIDAD SURCOLOMBIANA EN PITALITO." $30,000,000.   </t>
    </r>
    <r>
      <rPr>
        <sz val="11"/>
        <color theme="9" tint="-0.249977111117893"/>
        <rFont val="Calibri"/>
        <family val="2"/>
        <scheme val="minor"/>
      </rPr>
      <t xml:space="preserve">V.A. 0076 2016: URCOSOLAR S.A.S. "ESTUDIO TÉCNICO PARA LA IMPLEMENTACIÓN DE ENERGÍA SOLAR EN LOS BLOQUES 1 Y 2 DE BIENESTAR Y BIBLIOTECA EN LA SEDE CENTRAL DE LA UNIVERSIDAD SURCOLOMBIANA." $2,900,000.  </t>
    </r>
    <r>
      <rPr>
        <sz val="11"/>
        <color theme="6" tint="-0.249977111117893"/>
        <rFont val="Calibri"/>
        <family val="2"/>
        <scheme val="minor"/>
      </rPr>
      <t>CONTRATO V.A. 0102 2016: JM INGENIERÍA y GEOTÉCNIA S.A.S." ESTUDIO GEOTÉCNICO PARA DETERMINAR AGRITAMIENTOS EN EL EDIFICIO DE AULAS DE LA SEDE GARZÓN DE LA UNIVERSIDAD SURCOLOMBIANA". $11,738,040</t>
    </r>
  </si>
  <si>
    <r>
      <t>CONTRATO UC 008 2016: ANDINA DE TECNOLOGÍAS S.A.S "COMPRA DE MESA ANATOMAGE CON HARDWARE Y SOFTWARE FORMAS EN 3D PARA ESTUDIO DE ANATOMIA HUMANA FAC. SALUD" $299,045,680,</t>
    </r>
    <r>
      <rPr>
        <sz val="11"/>
        <color theme="5" tint="0.39997558519241921"/>
        <rFont val="Calibri"/>
        <family val="2"/>
        <scheme val="minor"/>
      </rPr>
      <t xml:space="preserve"> ADQUISICION DE EQUIPOS PARA EL LABORATORIO AUDIOVISUAL DEL PROGRAMA DE COMUNICACIÓN SOCIAL Y PERIODISMO PITALITO $47,019,240 EN PROCESO DE CONTRATACIÓN. </t>
    </r>
    <r>
      <rPr>
        <sz val="11"/>
        <color theme="7" tint="-0.249977111117893"/>
        <rFont val="Calibri"/>
        <family val="2"/>
        <scheme val="minor"/>
      </rPr>
      <t xml:space="preserve">ADQUISICION DE EQUIPOS Y ELEMENTOS PARA LABORATORIO DE PSICOLOGIA DEL PROGRAMA DE COMUNICACIÓN SOCIAL $81,238,136 EN PROCESO DE CONTRATACIÓN. </t>
    </r>
    <r>
      <rPr>
        <sz val="11"/>
        <color theme="8" tint="-0.249977111117893"/>
        <rFont val="Calibri"/>
        <family val="2"/>
        <scheme val="minor"/>
      </rPr>
      <t xml:space="preserve">ADQUISICION DE EQUIPOS PARA LABORATORIOS PROGRAMA DE INGENIERIA ELECTRONICA - FA. INGENIERIA $88,746,868 EN PROCESO DE CONTRATACIÓN. </t>
    </r>
    <r>
      <rPr>
        <sz val="11"/>
        <color rgb="FF002060"/>
        <rFont val="Calibri"/>
        <family val="2"/>
        <scheme val="minor"/>
      </rPr>
      <t>COMPRA DE EQUIPOS CON DESTINO A LOS LABORATORIOS DE TOPOGRAFIA DE FACULTAD DE INGENIERIA DE LAS SEDES DE LA USCO $69,642,254 EN PROCESO DE CONTRATACIÓN. CONTRATO UC-26: ICL DIDACTICA LIMITADA "COMPRA DE EQUIPOS PARA EL LABORATORIO DE INGENIERÍA ELECTRÓNICA FACULTAD DE INGENIERIA DE LA UNIVERSIDAD SURCOLOMBIANA" $88,746,867.  CONTRATO UC-030: ANALYTICA S.A.S “COMPRA DE EQUIPOS MÉDICO-CIENTÍFICOS ESPECIALIZADOS DE ALTA TECNOLOGÍA PARA EL LABORATORIO  DE INFECCIÓN E INMUNIDAD DE LA FACULTAD DE SALUD ADSCRITO AL PROGRAMA DE MEDICINA DE LA UNIVERSIDAD" $83,930,524.  ORDEN DE COMPRA V.A. 0060 2016: CARLOS ARTURO VICTORIA AMAYA."ENTREGAR A TÍTULO DE VENTA ESCRITORIOS Y SILLAS ESPECIALES CON DESTINO AL LABORATORIO DE PSICOLOGÍA - SEDE LA PLATA DE LA UNIVERSIDAD SURCOLOMBIANA". $9,407,600, ORDEN DE COMPRA V.A. 0062 2016: DIDACTICOS Y LIBROS DIDACLIBROS LTDA. "ENTREGAR A TÍTULO DE VENTA DE MATERIAL DIDÁCTICO (CEREBROS Y KIT DE PRESENTACIÓN DE ESTÍMULOS) CON DESTINO AL LABORATORIO DE PSICOLOGÍA SEDE LA PLATA DE LA UNIVERSIDAD SURCOLOMBIANA" $24,951,600. ORDEN DE COMPRA V.A. 0064 2016: PSICÓLOGOS ESPECIALISTAS ASOCIADOS SAS – PSEA SAS "ENTREGAR A TÍTULO DE VENTA DE PINES Y CUADERNILLOS PARA PRUEBAS PSICOLÓGICAS CON DESTINO AL LABORATORIO DE PSICOLOGÍA – SEDE LA PLATA DE LA UNIVERSIDAD SURCOLOMBIANA." $16,,483,920. CONTRATO V.A. 0069 2016:GEOINSTRUMENTOS TOPOGRÁFICOS S.A.S."ENTREGAR A TÍTULO DE VENTA EQUIPOS DE TOPOGRAFÍA CON DESTINO AL PROGRAMA DE INGENIERÍA AGRÍCOLA DE TODAS LAS SEDES DE LA UNIVERSIDAD SURCOLOMBIANA". $63,336,000. V.A. 0073 2016:HERMES MAURICIO BRAVO RAMÍREZ "ENTREGAR A TÍTULO DE VENTA UPS CON DESTINO AL LABORATORIO DE MORFO FISIOLOGÍA Y  VICERRECTORÍA ADMINISTRATIVA DE LA UNIVERSIDAD SURCOLOMBIANA." $2,780,000   CONTRATO V.A. 0089 2016: GENTECH S.A.S. "ENTREGAR A TÍTULO DE VENTA UNA CABINA DE FLUJO LAMINAR VERTICAL, CON DESTINO AL LABORATORIO DE CIENCIAS BÁSICAS DE LA FACULTAD DE CIENCIAS EXACTAS Y NATURALES DE LA UNIVERSIDAD SURCOLOMBIANA", $20,532,000. V.A. 0062 2016. ORDEN DE COMPRA V.A. 0103 2016: OXIGENOS DE COLOMBIA LTDA "ENTREGAR A TÍTULO DE VENTA HELIO PARA EQUIPOS ABASORCION ATOICA AA400 Y CROMATOGRAFO DE GASES GC2014 DEL LABORATORIO DE QUÍMICA ADSCRITO A LA FACULTAD DE CIENCIAS EXACTAS Y  NATURALES DE LA UNIVERSIDAD SURCOLOMBIANA"  $1,183,200, ORDEN DE COMPRA V.A. 0109 2016:SUMINISTROS Y CONTROLES ELECTRÓNICOS S.A. "ENTREGAR A TÍTULO DE VENTA SENSORES ELECTRÓNICOS PARA  EL LABORATORIO DE INSTRUMENTACIÓN DEL PROGRAMA DE INGENIERÍA ELECTRÓNICA DE LA FACULTAD DE INGENIERÍA DE LA UNIVERSIDAD SURCOLOMBIANA"  $4,605,084, CONTRATO V.A. 0110 2016: DIRIMPEX SAS "ENTREGAR A TÍTULO DE VENTA UN EQUIPO ESPECIALIZADO: MÁQUINA SEMI AUTOMÁTICA PARA ENSAYOS A COMPRESIÓN Y FLEXIÓN, PARA EL LABORATORIO DE CONSTRUCCIONES ADSCRITO AL PROGRAMA DE INGENIERÍA AGRÍCOLA DE LA UNIVERSIDAD SURCOLOMBIANA". $37,459,764. COMPRA DE EQUIPOS DE COMPUTO CON DESTINO A DIFERENTES DEPENDENCIAS ACADEMICAS Y ADMINISTRATIVAS DE LA USCO CDP No. 103 1601481 $ 131,608,264. COMPRA DE EQUIPOS CON DESTINO AL LABORATORIO DE INTRUMENTACION Y CONTROL DE FACULTAD DE INGENIERIA DE LA USCO CDP No. 103 1601493 $90,819,880</t>
    </r>
  </si>
  <si>
    <r>
      <t>MANTENIMIENTO PREVENTIVO DE EQUIPOS DE LABORATORIOS DE LA FACULTAD DE SALUD DE LA USCO (SALDO EN PROCESO CONTRACTUAL)</t>
    </r>
    <r>
      <rPr>
        <sz val="9"/>
        <color theme="9" tint="-0.249977111117893"/>
        <rFont val="Calibri"/>
        <family val="2"/>
        <scheme val="minor"/>
      </rPr>
      <t xml:space="preserve"> CONTRATO No.V.A. 0048 2016 PRODUQUIMICA DE COLOMBIA  SA "MANTENIMIENTO PREVENTIVO DEL DESTILADOR, EQUIPO MÉDICO-CIENTÍFICO ESPECIALIZADO DE ALTA TECNOLOGÍA DEL LABORATORIO DE MICROBIOLOGÍA DE LA FACULTAD DE SALUD UNIVERSIDAD SURCOLOMBIANA." $487,200 </t>
    </r>
    <r>
      <rPr>
        <sz val="9"/>
        <color theme="7" tint="-0.249977111117893"/>
        <rFont val="Calibri"/>
        <family val="2"/>
        <scheme val="minor"/>
      </rPr>
      <t xml:space="preserve">CONTRATO No.V.A. 0048 2016 UBER ALEXIS MESA URIBE "SERVICIO DE MANTENIMIENTO PREVENTIVO Y CALIBRACIÓN DE MICROPIPETAS MONOCANALES Y MULTICANALES, EQUIPOS MÉDICO-CIENTÍFICOS ESPECIALIZADOS DE ALTA TECNOLOGÍA DEL LABORATORIO DE INFECCIÓN E INMUNIDAD DE LA FACULTAD DE SALUD DE LA UNIVERSIDAD SURCOLOMBIANA."$2,890,000 </t>
    </r>
    <r>
      <rPr>
        <sz val="9"/>
        <color theme="5" tint="-0.249977111117893"/>
        <rFont val="Calibri"/>
        <family val="2"/>
        <scheme val="minor"/>
      </rPr>
      <t xml:space="preserve">CONTRATO No.V.A. 0051 2016 ANALYTYCA SAS "MANTENIMIENTO PREVENTIVO DEL LECTOR DE MICROPLACAS MULTISKAN FC, EQUIPO MÉDICO-CIENTÍFICO ESPECIALIZADO DE ALTA TECNOLOGÍA DEL LABORATORIO DE INFECCIÓN E INMUNIDAD DE LA FACULTAD DE SALUD, UNIVERSIDAD SURCOLOMBIANA."$979,040. </t>
    </r>
    <r>
      <rPr>
        <sz val="9"/>
        <color theme="1"/>
        <rFont val="Calibri"/>
        <family val="2"/>
        <scheme val="minor"/>
      </rPr>
      <t>MANTENIMIENTO PREVENTIVO DE EQUIPOS DE OPTICA DE LABORATORIOS DE BIOLOGIA FACIEN USCO $9,813,000 EN PROCESO DE CONTRATACIÓN. ORDEN DE SERVICIO No. V.A. 0054 2016: MARIELA CUÉLLAR CARDOSO "MANTENIMIENTO PREVENTIVO Y CORRECTIVO DE LOS EQUIPOS DE ÓPTICA DE LOS LABORATORIOS DE BIOLOGÍA DE LA FACULTAD DE CIENCIAS EXACTAS Y NATURALES DE LA UNIVERSIDAD SURCOLOMBIANA" $9,767,200. CONTRATO No. V.A. 0055 2016:G Y G SUCESORES S.A.S "MANTENIMIENTO PREVENTIVO DE EQUIPOS MÉDICOS Y CIENTÍFICOS ESPECIALIZADOS DE ALTA TECNOLOGÍA DEL LABORATORIO DE INFECCIÓN E INMUNIDAD, INMUNOLOGÍA, MICROBIOLOGÍA Y MULTIDISCIPLINARIOS, FACULTAD DE SALUD DE LA UNIVERSIDAD SURCOLOMBIANA." $3,659,800, ORDEN DE SERVICIOS No. V.A. 0058 2016:MANTELAB MATENIMIENTO TÉCNICO EQUIPOS DE LABORATORIO EU. "MANTENIMIENTO PREVENTIVO PARA LOS MICROSCOPIOS DEL LABORATORIO DE INFECCIÓN E INMUNIDAD, MICROBIOLOGÍA Y LABORATORIOS MULTIDISCIPLINARIOS DE LA FACULTAD DE SALUD DE LA UNIVERSIDAD SURCOLOMBIANA." $5,446,200 .CONTRATO No. V.A. 0059 2016:AQUALAB SAS. "MANTENIMIENTO PREVENTIVO Y VERIFICACIÓN DE CALIBRACIÓN DEL LECTOR DE MICROPLACAS ELISA Y AL EQUIPO LAVADOR AUTOMÁTICO DE MICROPLACAS ELISA, EQUIPOS MÉDICO-CIENTÍFICO ESPECIALIZADOS DE ALTA TECNOLOGÍA DEL LABORATORIO DE INMUNOLOGÍA DE LA FACULTAD DE SALUD UNIVERSIDAD SURCOLOMBIANA" $1,508,000, CONTRATO No. V.A. 0061 2016: BECTON DICKINSON DE COLOMBIA LTDA. "MANTENIMIENTO PREVENTIVO DEL CITÓMETRO DE FLUJO, EQUIPO MÉDICO-CIENTÍFICO ESPECIALIZADO DE ALTA TECNOLOGÍA DEL LABORATORIO DE INFECCIÓN E INMUNIDAD DE LA FACULTAD DE SALUD UNIVERSIDAD SURCOLOMBIANA." $18,560,000. CONTRATO V.A. 0084 2016: AFL INGENIERÍA DE SERVICIOS S.A.S. "MANTENIMIENTO CORRECTIVO Y REPARACIÓN DEL EQUIPO ESPECTROFOTÓMETRO UV - VIS LAMBDA 35 DEL LABORATORIO DE QUÍMICA DE LA FACULTAD DE CIENCIAS EXACTAS Y NATURALES DE LA UNIVERSIDAD SURCOLOMBIANA" $9,860,000. MANTENIMIENTO PREVENTIVO Y CORRECTIVO DE EQUIPOS DE LABORATORIOS FACULTAD DE INGENIERIA DE LA USCO CDP No. 103 1601791 $35,071,960. MANTENIMIENTO Y REPARACION DE MAQUINAS, HERRAMIENTAS TORNO Y FRESADORA DE LABORATORIOS DE PROGRAMA INGENIERIA AGRICOLA CDP No. 103 1601817 $14,778,400</t>
    </r>
  </si>
  <si>
    <r>
      <t>LUIS JAVIER CABRERA PADRON: APOYO ECONOMICO PARA DESARROLLO DE FORMACION Y CAPACITACION A PERSONAL ADMINISTRATIVO Y OPERATIVO DE LA USCO $20,000,000,</t>
    </r>
    <r>
      <rPr>
        <sz val="11"/>
        <color theme="9" tint="-0.249977111117893"/>
        <rFont val="Calibri"/>
        <family val="2"/>
        <scheme val="minor"/>
      </rPr>
      <t xml:space="preserve"> JOSE ELICEO BAICUE PEÑA: APOYO ECONOMICO PARA DESARROLLO DE FORMACION Y CAPACITACION A PERSONAL ADMINISTRATIVO Y OPERATIVO DE LA USCO $625,295 </t>
    </r>
    <r>
      <rPr>
        <sz val="11"/>
        <color theme="6" tint="-0.249977111117893"/>
        <rFont val="Calibri"/>
        <family val="2"/>
        <scheme val="minor"/>
      </rPr>
      <t xml:space="preserve">APOYO ECONOMICO PARA DESARROLLO DE FORMACION Y CAPACITACION A PERSONAL ADMINISTRATIVO Y OPERATIVO DE LA USCO $10,000,000 EN PROCESO. </t>
    </r>
    <r>
      <rPr>
        <sz val="11"/>
        <color theme="4" tint="-0.249977111117893"/>
        <rFont val="Calibri"/>
        <family val="2"/>
        <scheme val="minor"/>
      </rPr>
      <t xml:space="preserve">VIATICOS PASAJES AEREOS PARA ASISTIR A SEMINARIO NACIONAL SOBRE FUNCIONES Y RESPONSABILIDAD $1,226,674.                       </t>
    </r>
    <r>
      <rPr>
        <sz val="11"/>
        <color theme="8" tint="-0.249977111117893"/>
        <rFont val="Calibri"/>
        <family val="2"/>
        <scheme val="minor"/>
      </rPr>
      <t xml:space="preserve">CAPACITACION PERSONAL ADMINISTRATIVO DE LA UNIVERSIDAD SURCOLOMBIANA $99,117,200 EN PROCESO,  </t>
    </r>
    <r>
      <rPr>
        <sz val="11"/>
        <color theme="7" tint="0.39997558519241921"/>
        <rFont val="Calibri"/>
        <family val="2"/>
        <scheme val="minor"/>
      </rPr>
      <t xml:space="preserve">OP CENDAP LTDA $672800  </t>
    </r>
    <r>
      <rPr>
        <sz val="11"/>
        <color theme="5" tint="0.39997558519241921"/>
        <rFont val="Calibri"/>
        <family val="2"/>
        <scheme val="minor"/>
      </rPr>
      <t xml:space="preserve">OP UNIVERSIDAD SURCOLOMBIANA $210000               </t>
    </r>
    <r>
      <rPr>
        <sz val="11"/>
        <rFont val="Calibri"/>
        <family val="2"/>
        <scheme val="minor"/>
      </rPr>
      <t xml:space="preserve">CONTRATO UC-019: ORGANIZACIÓN TURISTICA DEL HUILA –TURISHUILA LTDA. "SUMINISTRO DE TIQUETES AÉREOS PARA EL DESPLAZAMIENTO DE LOS  FUNCIONARIOS, DOCENTES Y PERSONALIDADES INVITADAS EN LOS DIFERENTES PROCESOS Y EVENTOS ACADÉMICOS Y ADMINISTRATIVOS EN GENERAL REQUERIDOS POR LA UNIVERSIDAD SURCOLOMBIANA, MEDIANTE LA MODALIDAD DE INTERMEDIACIÓN" $XXXXX CONTRATO No. V.A. 0074 2016:HOTEL CHICALA S.A.S. "SERVICIOS DE HOSPEDAJE, SALÓN, ORGANIZACIÓN Y LOGÍSTICA, INCLUÍDO EL SERVICIO DE ALIMENTACIÓN, PARA ATENDER A PERSONALIDADES DEL ORDEN LOCAL O NACIONAL CON OCASIÓN A LOS DIFERENTES EVENTOS Y ACTIVIDADES DE TIPO ACADÉMICO Y ADMINISTRATIVO Y EMPLEADOS QUE PARTICIPEN EN REUNIONES CUANDO LO REQUIERA EN LA UNIVERSIDAD SURCOLOMBIANA" $17,000,000 .CONTRATO No. V.A. 0100 2016: F &amp; C CONSULTORES SAS "CAPACITACIÓN MEDIANTE TALLER DE SENSIBILIZACIÓN E IMPLEMENTACIÓN DEL NUEVO MARCO NORMATIVO CONTABLE PARA ENTIDADES DEL GOBIERNO EN LA UNIVERSIDAD SURCOLOMBIANA." $9,100,000, ASISTIR A TALLER DE ASOCONCRETOS $592.395, ASISTIR A SEMINARIO NACIONAL DE FACTORES DE RIESGO PSICOSOCIAL $586.074,  BIENESTAR Y CALIDAD DE VIDA INTEGRAL SAS $1.160.000, ASISTIR A CAPACITACION DEL SEMINARIO NACIONAL ADMINISTRACION DE ALMACENES Y GESTION $934.522, F Y C CONSULTORES SAS $1.055.000. GESTION DESARROLLO Y SOCIEDADES SAS $620,000. ASISTIR AL VI CONGRESO NACIONAL DE TALENTO HUMANO $934.522, ASISTIR A LA CAPACITACION NACIONAL DE DELGADOS DE SINTRAUNICOL VILLAVICENCIO $832,271. ASISTIR A LA CAPACITACION NACIONAL DE DELGADOS DE SINTRAUNICOL VILLAVICENCIO $832,271. ASISTIR A LA 29 FERIA INTERNACIONAL DEL LIBRO $690,074, ASISTIR A LA 29 FERIA INTERNACIONAL DEL LIBRO $556,181. ASISTIR A SEMINARIO HERRAMIENTAS PARA LA ADMINISTRACION DE BIENES RECURSOS FISICOS $376,848. CENDAP LTDA $661,200. PARTICIPAR EN V ENCUENTRO NACIONAL DE MATEMATICAS $1.068.738. CP 007 VIATICOS Y PASAJES TERRESTRES PARA ASISTIR A LA ASAMBLEA NACIONAL DE DELEGADOS DE SINTRAUNICOL VILLAVICIENCIO $932.869. CP 007 VIATICOS Y PASAJES TERRESTES PARA ASISTIR A LA EDICION 29 DE LA FERIA INTERNACIONAL DEL LIBRE $631.544. CP 181 EXCD. FAC. INGENIERIA - FORMACION Y CAPACITACION A PERSONAL ADMINISTRATIVO Y TRABAJADORES OFICIALES $870.000. INSCRIPCION PARA ASISTIR A LA XVI VERSION DEL CONCRETO. 870.000. CP 007 VIATICOS Y PASAJES TERRESTRES PARA ASISTIR A CAPACITACION DE INSTALACION COMITÉ ORGANIZADOR DE JUEGOS $586.705
</t>
    </r>
    <r>
      <rPr>
        <sz val="11"/>
        <color theme="5" tint="0.39997558519241921"/>
        <rFont val="Calibri"/>
        <family val="2"/>
        <scheme val="minor"/>
      </rPr>
      <t xml:space="preserve">
  </t>
    </r>
  </si>
  <si>
    <r>
      <t xml:space="preserve">La Actividad de Consulta de Medicina General con una proyección de 550, se consolidó con un total de 814 consultas que generaron los estudiantes contrarrestando el incremento que se dio en las campañas, por el espacio que se adquirió para realizarlas. Los cuales no incluyen las consultas de examen de admisión ni las campañas de actividad de promoción y prevención. </t>
    </r>
    <r>
      <rPr>
        <b/>
        <sz val="10"/>
        <color theme="1"/>
        <rFont val="Times New Roman"/>
        <family val="1"/>
      </rPr>
      <t>Información extractada del Informe Servicio Médico 2016-A</t>
    </r>
  </si>
  <si>
    <r>
      <t xml:space="preserve">Las actividades registradas solo corresponde a laatención en consulta odontológica de estudiantes de la Universidad Surcolombiana y no incluye los Programas de Promoción y Prevención. </t>
    </r>
    <r>
      <rPr>
        <b/>
        <sz val="10"/>
        <color theme="1"/>
        <rFont val="Times New Roman"/>
        <family val="1"/>
      </rPr>
      <t xml:space="preserve"> Información extractada del Informe Servicio Odontológico 2016-A</t>
    </r>
  </si>
  <si>
    <r>
      <t xml:space="preserve">Para el semestre A-2016 se realizaron atenciones psicológicas durante los meses de Febrero a Junio, teniendo un promedio de 72 atenciones mensuales, siendo los meses de Abril a Mayo los más frecuentados, indicando que los estudiantes acuden al servicio durante las fechas correspondientes al calendario académico. </t>
    </r>
    <r>
      <rPr>
        <b/>
        <sz val="10"/>
        <color theme="1"/>
        <rFont val="Times New Roman"/>
        <family val="1"/>
      </rPr>
      <t>Información extractada del Informe Servicio Psicológico 2016-A</t>
    </r>
  </si>
  <si>
    <r>
      <t>En este Proyecto se  ha realizado campañas que involucran a estudiantes  con problemas de consumo  de sustancias Psicoactivas como lo es Proyecto  Catedras Alternativas de Etnobotanica para ocupar el tiempo libre de estos estudiantes   a partir de trabajo practico productivo de contacto con la naturaleza.  Se contrato los servicios Profesionales de un Psicologo para la Unidad Operativa de Pitalito.  Desarrollo de Campañas de p´revensión  Su metodología consiste en planificar desarrollar actividades de promoción y prevención en torno al consumo de SPA, mediante Cine foro, conversatorios, actividades lúdicas, talleres y evaluación del consumo mediante instrumentos de medición de la población participante. Su intención y propiciar encuentros con la población consumidora y no consumidora para generar hábitos de higiene en torno al consumo, percepción de riesgo y desarrollo de habilidades de autocontrol de las mismas, que no afecten el proyecto de vida de cada estudiante.</t>
    </r>
    <r>
      <rPr>
        <b/>
        <sz val="11"/>
        <color theme="1"/>
        <rFont val="Calibri"/>
        <family val="2"/>
        <scheme val="minor"/>
      </rPr>
      <t xml:space="preserve"> Medición Semestral</t>
    </r>
  </si>
  <si>
    <r>
      <t xml:space="preserve">Dentro de las acciones realizadas estan; </t>
    </r>
    <r>
      <rPr>
        <b/>
        <sz val="10"/>
        <color theme="1"/>
        <rFont val="Calibri"/>
        <family val="2"/>
        <scheme val="minor"/>
      </rPr>
      <t>1,) Empadronamiento  censal</t>
    </r>
    <r>
      <rPr>
        <sz val="10"/>
        <color theme="1"/>
        <rFont val="Calibri"/>
        <family val="2"/>
        <scheme val="minor"/>
      </rPr>
      <t xml:space="preserve"> de los estudiantes activos de cada semestre para la identifacion  de la poblacion con diversidad funcional  de la Universidad Surcolombiana, La Metodologia consistio  en la recoleccion de informacion requeridad para localización y caracterización de personas con discapacidad.. </t>
    </r>
    <r>
      <rPr>
        <b/>
        <sz val="10"/>
        <color theme="1"/>
        <rFont val="Calibri"/>
        <family val="2"/>
        <scheme val="minor"/>
      </rPr>
      <t>2,) Apropiación de las TIC y herramientas tecnológicas para la población en condición de discapacidad 3,) Conversión de libros de textos y audios a MP3 y entrega de Tablets a estudiantes en condición de discapacidad.  4.) Adaptación de microcurriculos y sensibilización hacia docentes.Medición Semestral.</t>
    </r>
  </si>
  <si>
    <r>
      <t xml:space="preserve"> </t>
    </r>
    <r>
      <rPr>
        <sz val="10"/>
        <color theme="1"/>
        <rFont val="Calibri"/>
        <family val="2"/>
        <scheme val="minor"/>
      </rPr>
      <t>Para el logro de las metas propuestas en este sub-proyecto se  realizaron</t>
    </r>
    <r>
      <rPr>
        <b/>
        <sz val="10"/>
        <color theme="1"/>
        <rFont val="Calibri"/>
        <family val="2"/>
        <scheme val="minor"/>
      </rPr>
      <t>: 1.) Reuniones Periodicas de Autocontrol  e información. 2.) Evaluación de desempeño a  los entrenadores con un plan de mejoramiento. 3.) El mejoramiento del sistema de transporte para la salidas Deportivas. 4.) Actualización y cumplimiento de los Sub-Procesos de Deportes y sus procedimientos. Esta Medición es Semestral</t>
    </r>
  </si>
  <si>
    <r>
      <t xml:space="preserve">La cobertura de Población beneficiada  incluyo; </t>
    </r>
    <r>
      <rPr>
        <b/>
        <sz val="10"/>
        <color theme="1"/>
        <rFont val="Calibri"/>
        <family val="2"/>
        <scheme val="minor"/>
      </rPr>
      <t>1,) Formación de estudaintes 2.) Servicio de Kinesiologia Estudiantes y Administrativos 3,) Deporte representativo Estudiantes Administrativos 4.) Recreacion Estudiantes y Administrativos. De Medición Trimestral</t>
    </r>
  </si>
  <si>
    <r>
      <t xml:space="preserve">Para el  Segundo Trimestre se rrealizaron 79 eventos, para un total de 108 eventos de 211 programados, para un porcentaje de cumplimiento del  51%, el cual se logro debido a la estrategia de contar con el apoyo de monitorias deportivas  administrativas. La Universidad cuenta con  selecciones deportivas bien amplias y dentro de los eventos realizados la mayoría corresponde al programa de Deporte Representativo generando una buena imagen institucional a nivel regional y nacional  por la seriedad, responsabilidad y participación en todos los eventos de la programación Ascun Deportes. </t>
    </r>
    <r>
      <rPr>
        <b/>
        <sz val="11"/>
        <color theme="1"/>
        <rFont val="Calibri"/>
        <family val="2"/>
        <scheme val="minor"/>
      </rPr>
      <t>Medición mensual.</t>
    </r>
  </si>
  <si>
    <r>
      <t xml:space="preserve">Corresponden a puestas en escena, sesiones de grados y proyecciones de Cine Club. </t>
    </r>
    <r>
      <rPr>
        <b/>
        <sz val="11"/>
        <color theme="1"/>
        <rFont val="Calibri"/>
        <family val="2"/>
        <scheme val="minor"/>
      </rPr>
      <t>Medición Mensual.</t>
    </r>
  </si>
  <si>
    <r>
      <t xml:space="preserve">Incluyen Talleres de Técnicas Vocal, Guitarra, vientos andinos, Danzas, Teatro , Percución y Fotografía. </t>
    </r>
    <r>
      <rPr>
        <b/>
        <sz val="11"/>
        <color theme="1"/>
        <rFont val="Calibri"/>
        <family val="2"/>
        <scheme val="minor"/>
      </rPr>
      <t>Medición Semestral.</t>
    </r>
  </si>
  <si>
    <r>
      <t xml:space="preserve">Incluyen Grupos de Música Folclorica, Coral Universitario, Grupos de Danza. </t>
    </r>
    <r>
      <rPr>
        <b/>
        <sz val="11"/>
        <color theme="1"/>
        <rFont val="Calibri"/>
        <family val="2"/>
        <scheme val="minor"/>
      </rPr>
      <t>Medición Semestral.</t>
    </r>
  </si>
  <si>
    <t>Actividad Cultural y de integración de la Comunidad Universitaria Surcolombiana, ralizada en el mes de Junio. Medición Semestral.</t>
  </si>
  <si>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al calendario de actividades Académico-Administativas del año 2.016 contenidas en el Acuerdo No.022 del 13 de Octubre de 2.015. </t>
    </r>
    <r>
      <rPr>
        <b/>
        <sz val="11"/>
        <color theme="1"/>
        <rFont val="Calibri"/>
        <family val="2"/>
        <scheme val="minor"/>
      </rPr>
      <t>Contrato UC-006-2016</t>
    </r>
  </si>
  <si>
    <r>
      <t xml:space="preserve">Corresponden al suministro de alimentarias y/o meriendas, mediante el sistema subsidiado, con destinos a los estudiantes matriculados de la Sede de Pitalito de la Universidad Surcolombiana, desde el 05 de Febrero al  04 de Junio. Proyectadas de Abril a Junio a  17.600 reaciones. (400 Diarias).. </t>
    </r>
    <r>
      <rPr>
        <b/>
        <sz val="11"/>
        <color theme="1"/>
        <rFont val="Calibri"/>
        <family val="2"/>
        <scheme val="minor"/>
      </rPr>
      <t>Contrato UC-004-2016</t>
    </r>
  </si>
  <si>
    <r>
      <t xml:space="preserve">Corresponden al suministro de alimentarias y/o meriendas, mediante el sistema subsidiado, con destinos a los estudiantes matriculados de la Sede Garzón de la Universidad Surcolombiana, desde el 08 de Agosto al  02 de Diciembre. Proyectadas de Abril a Junio a 6.600 raciones. (150 Diarias) </t>
    </r>
    <r>
      <rPr>
        <b/>
        <sz val="11"/>
        <color theme="1"/>
        <rFont val="Calibri"/>
        <family val="2"/>
        <scheme val="minor"/>
      </rPr>
      <t>Contrato UC-007-2016</t>
    </r>
  </si>
  <si>
    <r>
      <t xml:space="preserve">Corresponden al suministro de alimentarias y/o meriendas, mediante el sistema subsidiado, con destinos a los estudiantes matriculados de la Sede La Plata de la Universidad Surcolombiana, desde el 08 de Agosto al  02 de Diciembre. Proyectadas Abril a  Junio a 5.100 raciones. (150 Diarias)..Contrato </t>
    </r>
    <r>
      <rPr>
        <b/>
        <sz val="11"/>
        <color theme="1"/>
        <rFont val="Calibri"/>
        <family val="2"/>
        <scheme val="minor"/>
      </rPr>
      <t>UC-005-2016</t>
    </r>
  </si>
  <si>
    <t>Que corresponden a Estudios Socio Económicos (138), pagos en cuotas (6), Académico, Personal  (2) y Subsidio de Matricula (2)</t>
  </si>
  <si>
    <t>Los cuales corresponden a Cartas de Compromiso de Continuidad de Pasantes y Judicantes que inciiaron su Practica Profesional en el año 2.015</t>
  </si>
  <si>
    <r>
      <t xml:space="preserve">Se apoyo a los siguientes docentes:                                                                                                                                                                                        1-O.A-2 - </t>
    </r>
    <r>
      <rPr>
        <sz val="11"/>
        <color rgb="FFFF0000"/>
        <rFont val="Calibri"/>
        <family val="2"/>
        <scheme val="minor"/>
      </rPr>
      <t>ELIAS FCO AMORTEGUI</t>
    </r>
    <r>
      <rPr>
        <sz val="11"/>
        <color theme="1"/>
        <rFont val="Calibri"/>
        <family val="2"/>
        <scheme val="minor"/>
      </rPr>
      <t xml:space="preserve"> - apoyo doctorado
2-APOYO - DOLLY ARIAS  TORRES - viajar Brasil postdoctorado U. Federeal de Rio de Janeiro
3-O.A-10 - </t>
    </r>
    <r>
      <rPr>
        <sz val="11"/>
        <color rgb="FFFF0000"/>
        <rFont val="Calibri"/>
        <family val="2"/>
        <scheme val="minor"/>
      </rPr>
      <t xml:space="preserve">CLAUDIA ANDREA RAMIREZ </t>
    </r>
    <r>
      <rPr>
        <sz val="11"/>
        <color theme="1"/>
        <rFont val="Calibri"/>
        <family val="2"/>
        <scheme val="minor"/>
      </rPr>
      <t xml:space="preserve">- Posdoctorado en enferemeria U. Antioquia
4-APOYO - </t>
    </r>
    <r>
      <rPr>
        <sz val="11"/>
        <color rgb="FFFF0000"/>
        <rFont val="Calibri"/>
        <family val="2"/>
        <scheme val="minor"/>
      </rPr>
      <t>ZULLY CUELLAR LOPEZ</t>
    </r>
    <r>
      <rPr>
        <sz val="11"/>
        <color theme="1"/>
        <rFont val="Calibri"/>
        <family val="2"/>
        <scheme val="minor"/>
      </rPr>
      <t xml:space="preserve"> - matricula doctorado en Educaciíon- U. Autonoma Madrid
5-APOYO - MIRYAM C. FERNANDEZ - pasajes aereos doctorado sicología-U.Libre de Bruselas
6-O.A-11 -  </t>
    </r>
    <r>
      <rPr>
        <sz val="11"/>
        <color rgb="FFFF0000"/>
        <rFont val="Calibri"/>
        <family val="2"/>
        <scheme val="minor"/>
      </rPr>
      <t>JENNY L. AVENDAÑO</t>
    </r>
    <r>
      <rPr>
        <sz val="11"/>
        <color theme="1"/>
        <rFont val="Calibri"/>
        <family val="2"/>
        <scheme val="minor"/>
      </rPr>
      <t xml:space="preserve"> - estudios del doctorado Ciencias Sociales Niñez y Juventud -U.Manizalez- Fundación CINDE
7-APOYO -</t>
    </r>
    <r>
      <rPr>
        <sz val="11"/>
        <color rgb="FFFF0000"/>
        <rFont val="Calibri"/>
        <family val="2"/>
        <scheme val="minor"/>
      </rPr>
      <t xml:space="preserve"> CRISTIAN RAMIREZ</t>
    </r>
    <r>
      <rPr>
        <sz val="11"/>
        <color theme="1"/>
        <rFont val="Calibri"/>
        <family val="2"/>
        <scheme val="minor"/>
      </rPr>
      <t xml:space="preserve"> - adelantar estudios del doctorado en Estudios Territoriales- U. Caldas
8-APOYO - LISSETH ROJAS BARRETO - para pasajes aereos paa estudios doctorado en Educacion -U.Madrid
9-O.A-14 - </t>
    </r>
    <r>
      <rPr>
        <sz val="11"/>
        <color rgb="FFFF0000"/>
        <rFont val="Calibri"/>
        <family val="2"/>
        <scheme val="minor"/>
      </rPr>
      <t>RAMIRO PERALTA MORALES</t>
    </r>
    <r>
      <rPr>
        <sz val="11"/>
        <color theme="1"/>
        <rFont val="Calibri"/>
        <family val="2"/>
        <scheme val="minor"/>
      </rPr>
      <t xml:space="preserve"> - doctorado en Gestion -U. EAN
10-O.A-15 - RUBEN DARIO VALBUENA -doctorado en Agroindustria y desarrollo Agricola sostenible- USCO
11-O.A-16 - JOSE JARDANI GIRALDO - doctorado en desarrollo Sostenible - U. Manizales
12-O.A-17 - LUIS ALFREDO MUÑOZ - doctorado en desarrollo Sostenible -U. Manizales
13-O.A-18  - JAIME IZQUIERDO - Docotrado en Planificacion en manejo ambiental de cuecas hidrograficas- U. Tolima
14-O.A-19 - JOSE L. RUIZ MENDEZ. -Doctorado en Educacion y cultura ambiental- USCO
15-APOYO - FREDY MIER LOGATO - Doctorado en Linguistica-U. Antioquia
16-APOYO - FREDY MIER LOGATO - pasajes aereos, para compromisos en el marco del doctora en Lingusiticas -U. Medellín - 4 junio
17-O.A-25 -Martha Mosquera- Doctorado en Didactica de la matematica- U. VALPARAISO - CHILE 
18-APOYO - GERMAN FABIAN ESCOBAR FIESCO - pasaje aéreo, compromisos academicos Doctorado en Matematicas- Brasil
</t>
    </r>
  </si>
  <si>
    <r>
      <rPr>
        <b/>
        <sz val="11"/>
        <rFont val="Calibri"/>
        <family val="2"/>
        <scheme val="minor"/>
      </rPr>
      <t>1 - RESOLUCIÓN 02</t>
    </r>
    <r>
      <rPr>
        <sz val="11"/>
        <rFont val="Calibri"/>
        <family val="2"/>
        <scheme val="minor"/>
      </rPr>
      <t xml:space="preserve"> - GUSTAVO BRIÑEZ VILLA: Reconocer al magister Gustavo Briñez Villa, como instructor para el desarrollo del "taller de carpinteria de la escritura para la investigación", con duración de setenta y ocho (78) horas que se llevara a cabo durante los 25 dias de abril, 6 y 20 de mayo, 3 de junio, 12 y 26 de agosto, 9 y 23 de septiembre, 7 y 21 de octubre, 4 y 18 de noviembre, 2 de diciembre del año en curso
</t>
    </r>
    <r>
      <rPr>
        <b/>
        <sz val="11"/>
        <rFont val="Calibri"/>
        <family val="2"/>
        <scheme val="minor"/>
      </rPr>
      <t>2 - RESOLUCIÓN 03</t>
    </r>
    <r>
      <rPr>
        <sz val="11"/>
        <rFont val="Calibri"/>
        <family val="2"/>
        <scheme val="minor"/>
      </rPr>
      <t xml:space="preserve"> - BETUEL BONILLA ROJAS: Reconocer al magister Betuel Bonilla Rojas, como instructor para el desarrollo del "taller de carpinteria de la escritura para la investigación", con duración de cincuenta y dos (52) horas que se llevara a cabo durante los 25 dias de abril, 7 y 21 de mayo, 4 de junio, 13 y 27 de agosto, 10 y 24 de septiembre, 8 y 22 de octubre, 5 y 19 de noviembre, 3 de diciembre del año en curso</t>
    </r>
  </si>
  <si>
    <t>Menor a 16%</t>
  </si>
  <si>
    <t>Mayor o igual a 16% y menor a 37%</t>
  </si>
  <si>
    <t>Mayor o igual a 37% y menor que 50%</t>
  </si>
  <si>
    <t>50% o más</t>
  </si>
  <si>
    <r>
      <rPr>
        <b/>
        <sz val="11"/>
        <rFont val="Calibri"/>
        <family val="2"/>
        <scheme val="minor"/>
      </rPr>
      <t>1 - CONTRATO VIPS 120</t>
    </r>
    <r>
      <rPr>
        <sz val="11"/>
        <rFont val="Calibri"/>
        <family val="2"/>
        <scheme val="minor"/>
      </rPr>
      <t xml:space="preserve"> - JOSE LUIS VALDERRAMA AGUIRRE: Prestar sus servicios profesionales como Asesor de información e internacionalización del Programa Ondas En ejecución del Convenio 245 de 2014.
</t>
    </r>
    <r>
      <rPr>
        <b/>
        <sz val="11"/>
        <rFont val="Calibri"/>
        <family val="2"/>
        <scheme val="minor"/>
      </rPr>
      <t>2 - CONTRATO VIPS 121</t>
    </r>
    <r>
      <rPr>
        <sz val="11"/>
        <rFont val="Calibri"/>
        <family val="2"/>
        <scheme val="minor"/>
      </rPr>
      <t xml:space="preserve"> - JHONATAN RUIZ LEON: Prestar sus servicios profesionales como Asesor de desarrollo del sistema de información, seguimiento y evaluación, al Programa Ondas. En ejecución del Convenio 245 de 2014. 
</t>
    </r>
    <r>
      <rPr>
        <b/>
        <sz val="11"/>
        <rFont val="Calibri"/>
        <family val="2"/>
        <scheme val="minor"/>
      </rPr>
      <t>3 - CONTRATO VIPS 132</t>
    </r>
    <r>
      <rPr>
        <sz val="11"/>
        <rFont val="Calibri"/>
        <family val="2"/>
        <scheme val="minor"/>
      </rPr>
      <t xml:space="preserve"> - DAIAN DANOVIS YUSTRES GARCIA: Prestar los servicios de apoyo a la gestión para asesorar y acompañar a los grupos de investigación escolar del programa ONDAS en los municipios de Altamira, Guadalupe, Suaza y Acevedo, en ejecución del convenio 245 de 2014.
</t>
    </r>
    <r>
      <rPr>
        <b/>
        <sz val="11"/>
        <rFont val="Calibri"/>
        <family val="2"/>
        <scheme val="minor"/>
      </rPr>
      <t>4 - AVANCE 218</t>
    </r>
    <r>
      <rPr>
        <sz val="11"/>
        <rFont val="Calibri"/>
        <family val="2"/>
        <scheme val="minor"/>
      </rPr>
      <t xml:space="preserve"> - GILBERTO CORTES: APOYO ECONOMICO PARA TRANSPORTE Y MANUTENCION PARA REALIZAR ACTIVIDADES DE LA GOBERNACION DEL HUILA Y EL MUNICIPIO DE VILLAVIEJA PARA LEVANTAMIENTO TOPOGRAFICO LOS DÍAS DEL 25 AL 26 DE JUNIO DE 2016. LA ACTIVIDAD SE VA A REALIZAR EN MARCO DEL PROYECTO ONDAS PARA LA INSTITUCIÓN EDUCATIVA GABRIEL PLAZAS EN EL MUNICIPIO DE VILLAVIEJA.</t>
    </r>
  </si>
  <si>
    <r>
      <rPr>
        <b/>
        <sz val="11"/>
        <color indexed="8"/>
        <rFont val="Calibri"/>
        <family val="2"/>
        <scheme val="minor"/>
      </rPr>
      <t>1. JESUS HERNAN TOVAR -</t>
    </r>
    <r>
      <rPr>
        <sz val="11"/>
        <color indexed="8"/>
        <rFont val="Calibri"/>
        <family val="2"/>
        <scheme val="minor"/>
      </rPr>
      <t xml:space="preserve"> APOYO ECONÓMICO PARA PASAJE AÉREO DEL ESTUDIANTE DE X SEMESTRE DE MEDICINA, JOSE DANIEL CHARRY CUELLAR, QUIEN PARTICIPARÁ EN EL 9° INTERNACIONAL UPDATE ON NEURO-ANESTHESIA 2. NEURO-INTENSIVE CARE (EURONEURO 2016) PRESENTANDO SU TRABAJO DE INVESTIGACIÓN, EL CUAL SE REALIZARÁ DEL 14 AL 16 DE ABRIL DE 2016 EN BARCELONA ESPAÑA.
3</t>
    </r>
    <r>
      <rPr>
        <b/>
        <sz val="11"/>
        <color indexed="8"/>
        <rFont val="Calibri"/>
        <family val="2"/>
        <scheme val="minor"/>
      </rPr>
      <t>. JORMAN H. TEJADA-</t>
    </r>
    <r>
      <rPr>
        <sz val="11"/>
        <color indexed="8"/>
        <rFont val="Calibri"/>
        <family val="2"/>
        <scheme val="minor"/>
      </rPr>
      <t xml:space="preserve"> APOYO ECONÓMICO PARA PASAJE AÉREO DEL ESTUDIANTE DE POSGRADO DE ANESTESIOLOGÍA Y REANIMACIÓN, MIGUEL ANGEL PINZÓN, QUIEN PARTICIPARÁ EN EL 9° INTERNACIONAL UPDATE ON NEURO-ANESTHESIA &amp; NEURO-INTENSIVE CARE (EURONEURO 2016) PRESENTANDO SU TRABAJO DE INVESTIGACIÓN, EL CUAL SE REALIZARÁ DEL 14 AL 16 DE ABRIL DE 2016 EN BARCELONA ESPAÑA.
</t>
    </r>
    <r>
      <rPr>
        <b/>
        <sz val="11"/>
        <color indexed="8"/>
        <rFont val="Calibri"/>
        <family val="2"/>
        <scheme val="minor"/>
      </rPr>
      <t xml:space="preserve">4. MAURO MONTEALEGRE </t>
    </r>
    <r>
      <rPr>
        <sz val="11"/>
        <color indexed="8"/>
        <rFont val="Calibri"/>
        <family val="2"/>
        <scheme val="minor"/>
      </rPr>
      <t xml:space="preserve">- APOYO ECONÓMICO PARA MANUTENCIÓN Y PASAJES AÉREOS  PARA SALIDA A LA UNIVERSIDAD TECNOLÓGICA DE PEREIRA PARA REALIZAR ACTIVIDADES DE LA ESCUELA REGIONAL DE MATEMÁTICAS EL DÍA 23 DE FEBRERO DE 2016.
</t>
    </r>
    <r>
      <rPr>
        <b/>
        <sz val="11"/>
        <color indexed="8"/>
        <rFont val="Calibri"/>
        <family val="2"/>
        <scheme val="minor"/>
      </rPr>
      <t xml:space="preserve">5. MARTHA CAMILA SALDAÑA DUQUE - </t>
    </r>
    <r>
      <rPr>
        <sz val="11"/>
        <color indexed="8"/>
        <rFont val="Calibri"/>
        <family val="2"/>
        <scheme val="minor"/>
      </rPr>
      <t xml:space="preserve">APOYO ECONÓMICO PARA COMPRA DE PASAJES AÉREOS PARA LA ESTUDIANTE MARTHA CAMILA SALDAÑA DUQUE CODIGO 20121108286 PARA INTERCAMBIO ACADÉMICO  A LA UNIVERSIDAD NACIONAL DE LANUS-ARGENTINA EN EL SEMESTRE 2016-1; EN CUMPLIMIENTO A LA CONVOCATORIA DEL PROGRAMA M.A.C.A. EN EL MARCO DEL CONVENIO VIGENTE ASCUN-CIN 
</t>
    </r>
    <r>
      <rPr>
        <b/>
        <sz val="11"/>
        <color indexed="8"/>
        <rFont val="Calibri"/>
        <family val="2"/>
        <scheme val="minor"/>
      </rPr>
      <t>6. CRISTIAN MELGAR</t>
    </r>
    <r>
      <rPr>
        <sz val="11"/>
        <color indexed="8"/>
        <rFont val="Calibri"/>
        <family val="2"/>
        <scheme val="minor"/>
      </rPr>
      <t xml:space="preserve"> -APOYO ECONÓMICO COMPRA DE PASAJES AÉREOS PARA EL ESTUDIANTE JORGE MONTENEGRO MUÑOZ CODIGO 2010296529 PARA PARTICIPACIÓN COMO REPRESENTANTE DE LA UNIVERSIDAD SURCOLOMBIANA COMO PONENTE DE LA INVESTIGACIÓN "A SYSTEMATIC TETHOD FOR THE EMERGENCY ROOM ASSESSMENT OF HEAD CT IN PATIENTS WITH TRAUMATIC BRAIN INJURY" EN LA HAYA (PAÍSES PAJOS) DEL 02 AL 05 DE MARZO DE 2016; INVESTIGACIÓN DESARROLLADA POR ESTUDIANTES INVESTIGADORES DEL SEMILLERO SURCOLOMBIANO DE TRAUMA Y EMERGENCIAS ADSCRITO AL GRUPO DE INVESTIGACIÓN DESARROLLO SOCIAL, SALUD PÚBLICA Y DERECHOS HUMANOS,
</t>
    </r>
    <r>
      <rPr>
        <b/>
        <sz val="11"/>
        <color indexed="8"/>
        <rFont val="Calibri"/>
        <family val="2"/>
        <scheme val="minor"/>
      </rPr>
      <t xml:space="preserve">6. CARLOS FDO NARVAEZ </t>
    </r>
    <r>
      <rPr>
        <sz val="11"/>
        <color indexed="8"/>
        <rFont val="Calibri"/>
        <family val="2"/>
        <scheme val="minor"/>
      </rPr>
      <t xml:space="preserve">- APOYO ECONÓMICO PARA COMPRA DE PASAJES AEREOS PARA  DOS ASISTENTES DE INVESTIGACIÓN DEL LABORATORIO DE INFECCIÓN E INMUNIDAD DEL SEMILLERO DE INVESTIGACIÓN SINEDIR ADSCRITO AL GRUPO DE INVESTIGACIÓN PARASITOLOGIA Y MEDICINA TROPICAL, COMO REPRESENTANTES DE LA USCO COMO PONENTES EN LA MODALIDAD DE POSTER DE LOS SIGUIENTES TRABAJOS DE INVESTIGACIÓN "DYSFUNCTION OF PERIPHERAL BLOOD MONONUCLEAR CELLS IN CHILDREN INFECTED WITH DENGUE VIRUS" Y "DETECTION OF PLASMA TUMOR NECROSIS FACTOR-A: COMPARISON IN PEDIATRIC DENGUE" EN EL "FIFTH PA-AMERICAN DENGUE RESEARCH NETWORK MEETING" EN PANAMA DEL 20 AL 23 DE ABRIL DE 2016.     
</t>
    </r>
    <r>
      <rPr>
        <b/>
        <sz val="11"/>
        <color indexed="8"/>
        <rFont val="Calibri"/>
        <family val="2"/>
        <scheme val="minor"/>
      </rPr>
      <t>7. GLORIA COTRINO -</t>
    </r>
    <r>
      <rPr>
        <sz val="11"/>
        <color indexed="8"/>
        <rFont val="Calibri"/>
        <family val="2"/>
        <scheme val="minor"/>
      </rPr>
      <t xml:space="preserve"> APOYO ECONÓMICO PARA  LA COMPRA DE UN PASAJE AEREO INTERNACIONAL PARA 5 INVITADOS  INTERNACIONALES QUIENES PARTICIPARAN COMO CONFERENCISTAS DEL "PRIMER CONGRESO INTERNACIONAL SOBRE PROCESOS DE INTERNACIONALIZACION Y BUENAS PRACTICAS DE LAS IES EN EL MARCO DE LA ACREDITACION" QUE SE LLEVARA A CABO EL 26 Y 27 DE MARZO DE 2016 EN LA UNIVERSIDAD SURCOLOMBIANA.                     
</t>
    </r>
    <r>
      <rPr>
        <b/>
        <sz val="11"/>
        <color indexed="8"/>
        <rFont val="Calibri"/>
        <family val="2"/>
        <scheme val="minor"/>
      </rPr>
      <t xml:space="preserve">8. GERMAN LOPEZ DAZA </t>
    </r>
    <r>
      <rPr>
        <sz val="11"/>
        <color indexed="8"/>
        <rFont val="Calibri"/>
        <family val="2"/>
        <scheme val="minor"/>
      </rPr>
      <t xml:space="preserve">-APOYO ECONÓMICO PARA COMPRA DE PASAJES AEREOS PARA  DOS ASISTENTES DE INVESTIGACIÓN DEL LABORATORIO DE INFECCIÓN E INMUNIDAD DEL SEMILLERO DE INVESTIGACIÓN SINEDIR ADSCRITO AL GRUPO DE INVESTIGACIÓN PARASITOLOGIA Y MEDICINA TROPICAL, COMO REPRESENTANTES DE LA USCO COMO PONENTES EN LA MODALIDAD DE POSTER DE LOS SIGUIENTES TRABAJOS DE INVESTIGACIÓN "DYSFUNCTION OF PERIPHERAL BLOOD MONONUCLEAR CELLS IN CHILDREN INFECTED WITH DENGUE VIRUS" Y "DETECTION OF PLASMA TUMOR NECROSIS FACTOR-A: COMPARISON IN PEDIATRIC DENGUE" EN EL "FIFTH PA-AMERICAN DENGUE RESEARCH NETWORK MEETING" EN PANAMA DEL 20 AL 23 DE ABRIL DE 2016. 
</t>
    </r>
    <r>
      <rPr>
        <b/>
        <sz val="11"/>
        <color indexed="8"/>
        <rFont val="Calibri"/>
        <family val="2"/>
        <scheme val="minor"/>
      </rPr>
      <t xml:space="preserve">9. JULIO ROBERTO JAIME </t>
    </r>
    <r>
      <rPr>
        <sz val="11"/>
        <color indexed="8"/>
        <rFont val="Calibri"/>
        <family val="2"/>
        <scheme val="minor"/>
      </rPr>
      <t xml:space="preserve">- APOYO ECONÓMICO PARA PASAJES AEREOS  A BUENOS AIRES-ARGENTINA PARA 2 ESTUDIANTES DEL PROGRAMA DE PSICOLOGIA, QUIENES REALIZARÁN INTERCAMBIO ACADÉMICO DURANTE EL SEMESTRE 2016-1, EN LA UNIVERSIDAD DE BUENOS AIRES-ARGENTINA EN EL MARCO DEL CONVENIO DE COOPERACION VIGENTE CON LA USCO.
</t>
    </r>
    <r>
      <rPr>
        <b/>
        <sz val="11"/>
        <color indexed="8"/>
        <rFont val="Calibri"/>
        <family val="2"/>
        <scheme val="minor"/>
      </rPr>
      <t xml:space="preserve">1 - AVANCE 109 -  JUDITH SANCHEZ VARGAS: APOYO ECONOMICO DESARROLLO EVENTO "SANIDAD Y USO DE PROBIOTICOS EN LA ACUICULTURA" DENTRO DEL MARCO DEL PLAN DE TRANSFERENCIAS DEL CONVENIO DE COOPERACIÓN No. 001, INFIHUILA-USCO
</t>
    </r>
    <r>
      <rPr>
        <sz val="11"/>
        <color indexed="8"/>
        <rFont val="Calibri"/>
        <family val="2"/>
        <scheme val="minor"/>
      </rPr>
      <t>2 - AVANCE 117 - ANA ORSIDIS OROZCO ROJAS: APOYO ECONOMICO  LOGISTICA PARA ALQUILER DE UN STAND EN LA EDITORIAL INSTITUCIONAL EN EL BLOQUE DE BIENESTAR UNIVERSITARIO. FERIA EDITORIAL SURCOLOMBIANA EN EL MARCO DE LA SEMANA DEL IDIOMA, LA EXPRESION Y CREATIVIDAD.
3 - RESOLUCIÓN 01 ACTIVIDAD ACADEMICA REMUNERADA - Carlos Andres Gantiva Diaz: RECONOCER al Doctor en Psicologia de la Salud, Evaluación y Tratamiento Psicológico, como instructor para el desarrollo del “Seminario Evaluación Psicofisiológica, con duración de Diez (10) horas
4 - AVANCE 133 - ANGELA MAGNOLIA RIOS GALLARDO: apoyo económico para pago de inscripción  al evento "21ST ANNUAL CONGRESS OF THE EUROPEAN COLLEGE OF SPORT SCIENCE" EN LA CIUDAD DE VIENNA- AUSTRIA. Quienes participaran a este evento son la Vicerrectora de Investigación y Proyección Social Angela Magnolia Rios Gallardo  con la ponencia titulada "HEALTH PROMOTION AND SELF CARE: SANOLOGY PERSPECTIVE", El señor Lisimaco Vallejo Cuellar quien representara a la Universidad Surcolombiana con los Grupos de Investigación SALUD PÚBLICA, DESARROLLO SOCIAL Y DERECHOS HUMANOS y el grupo DNEUROPSY, presentara la ponencia titulada "FAMILY FUNCTION AND LIFESTYLE IN UNIVERSITY STUDENTS" 
5 - AVANCE 148 - MARIA ALEJANDRA BERMEO LOSADA: REALIZAR TALLERES DE CAPACITACIÓN EN INVESTIGACIÓN A DOCENTES Y ESTUDIANTES EN LA SEDE DE LA PLATA. 
6 - AVANCE 149 -  CRISTIAN FABIAN VILLANUEVA BONILLA: REALIZAR TALLERES DE CAPACITACIÓN EN INVESTIGACIÓN A DOCENTES Y ESTUDIANTES EN LA SEDE DE LA PLATA. 
7 - AVANCE 150 -  LISIMACO VALLEJO CUELLAR: REALIZAR TALLERES DE CAPACITACIÓN EN INVESTIGACIÓN A DOCENTES Y ESTUDIANTES EN LA SEDE DE LA PLATA. 
8 - RESOLUCIÓN 22 - Guillermo Armando Corona Herrera: RECONOCER al Magister en Ciencias Biologicas, como instructor para el desarrollo del “Seminario Internacional en Genética Aplicada a la Acuicultura”, en el marco del Convenio Especial de Cooperación No. 005 de 2014 celebrado entre INFIHUILA y la USCO, con duración de Dieciséis (16) horas
9 - AVANCE 183 - OVER NORIEGA GOMEZ: SOLICITUD DE APOYO ECONOMICO PARA LOGISTICA DEL EVENTO TITULADO "SEMINARIO INTERNACIONAL DE GENETICA APLICADA A LA ACUICULTURA". TAMBIÈN ALQUILER DE VEHICULO  Y GASTOS DE MANUTENCION PARA DOS CONTRATISTAS Y UN DOCENTE, PARA EL MUNICIPIO DE GIGANTE-HUILA 
10 - AVANCE 187 - GELMO TIERRADENTRO: APOYO ECONOMICO PARA MANUTENCION A DOS ESTUDIANTES DEL PROGRAMA DE PETROLEOS QUIENES PARTICIPARAN EN EL EVENTO REGIONAL QUALIFER PETROBOWL PARA EL INTERCAMBIO DE EXPERIENCIAS Y EL DESCUBRIMIENTO DE NUEVAS TECNOLOGIAS. EN BUENOS AIRES -ARGENTINA
11 - AVANCE 199 - JOSE DOMINGO ALARCON: APOYO ECONOMICO PARA VIATICOS CON EL FIN DE PARTICIPAR EN EL EVENTO "XV REUNION ANUAL DE LA RED COCHRANE IBEROAMERICANA -2016" ORGANIZADA POR EL CENTRO COLABORADOR ECUATORIANO DE LA RED COCHRANE IBEROAMERICANA CON SEDE EN LA UNIVERSIDAD TECNOLOGICA EQUINOCCIAL EN ECUADOR, . EL EVENTO SE REALIZARA EN QUITO-ECUADOR.
12 - AVANCE 201 - ANGELA MAGNOLIA RIOS GALLARDO: APOYO ECONOMICO PARA VIATICOS CON EL FIN DE PARTICIPAR EN EL EVENTO "XV REUNION ANUAL DE LA RED COCHRANE IBEROAMERICANA -2016" ORGANIZADA POR EL CENTRO COLABORADOR ECUATORIANO DE LA RED COCHRANE IBEROAMERICANA CON SEDE EN LA UNIVERSIDAD TECNOLOGICA EQUINOCCIAL EN ECUADOR, EL EVENTO SE REALIZARA EN QUITO-ECUADOR.
13 - AVANCE 208 - CLAUDIA MILENA RODRIGUEZ SIERRA: APOYO ECONOMICO PARA TRANSPORTE A 7 ESTUDIANTES QUIENES PRESENTARAN PRUEBA DE SUFICIENCIA DE FRANCES EN LA ALIANZA FRANCESA DE BOGOTA EN EL MARCO DE LA CONVOCATORIA "PILOS POR EL MUNDO - FRANCIA" DEL MINISTERIO DE EDUCACIÓN NACIONAL. EN BOGOTA
14 - AVANCE 213 - GLORIA COTRINO TRUJILLO: APOYO ECONOMICO PARA COMPRA DE PASAJE AEREO INTERNACIONAL PARA UN ESTUDIANTE HEYDER ANDRES ROJAS VARGAS DEL PROGRAMA DE INGENIERIA AGRICOLA QUIEN REALIZARA EL SEMESTRE ACADEMICO 2016-2 EN LA UNIVERSIDAD DE PAMPA-BRASIL EN EL MARCO DEL ACUERDO ESPECIFICO PARA EL INTERCAMBIO DE ESTUDIANTES BRASIL-COLOMBIA "BRACOL" (ASCUN/GCUB) VIGENTE. DEL 17 AL 20 DE JUNIO DE 2016</t>
    </r>
  </si>
  <si>
    <r>
      <t xml:space="preserve">1. APOYO - PATRICIA GUTIERREZ PRADA- Cuba Ponencia
2. APOYO - CARLOS SALAMANCA FALLA- Cartagena Ponencia
3. APOYO - JAIME POLANIA PERDOMO - Cali, gestion convenios para maestria
4. APOYO - JOSE DOMINGO ALARCON- Cali, gestion convenios para maestria
</t>
    </r>
    <r>
      <rPr>
        <b/>
        <sz val="11"/>
        <color theme="1"/>
        <rFont val="Calibri"/>
        <family val="2"/>
        <scheme val="minor"/>
      </rPr>
      <t>1 - UNIDAD DE CONTRATACIÓN. 019 - ORGANIZACIÓN TURÍSTICA DEL HUILA - TURISHUILA LTDA: SUMINISTRO DE TIQUETES AEREOS PARA EL DESPLAZAMIENTO DE LOS FUNCIONARIOS, DOCENTES Y PERSONALIDADES INVITADAS EN LOS DIFERENTES PROCESOS Y EVENTOS ACADEMICOS Y ADMINISTRATIVOS EN GENERAL REQUERIDOS POR LA UNIVERSIDAD SURCOLOMBIANA, MEDIANTE LA MODALIDAD DE INTERMEDIACIÓN</t>
    </r>
    <r>
      <rPr>
        <sz val="11"/>
        <color theme="1"/>
        <rFont val="Calibri"/>
        <family val="2"/>
        <scheme val="minor"/>
      </rPr>
      <t xml:space="preserve">
2 - AVANCE 85 - APOYO ECONÓMICO PARA TRANSPORTE TERRESTRE A LA CIUDAD DE BOGOTÁ E INSCRIPCIÓN, CON EL FIN DE PARTICIPAR EN CALIDAD DE PONENTE EN EL EVENTO ACADEMICO-INVESTIGATIVO "II CONGRESO INTERNACIONAL DE PROMOCION DE SALUD / X TALLER REGIONAL DE PROMOCION Y EDUCACION PARA LA SALUD EN EL AMBITO ESCOLAR Y UNIVERSITARIO A REALIZARSE EL 04 AL 07 DE ABRIL DE 2016, PRESENTARA LA EXPERIENCIA DEL PROYECTO "UNIVERSIDAD SALUDABLE".
3 - AVANCE 134 - ANYI KATHERINE RIVERA SANTAMARIA: POYO ECONOMICO PARA LOGISTICA DEL EVENTO "ASPECTOS TEORICOS PRACTICOS DE LA REPRODUCCIÓN DE ESPECIES ICTICAS NATIVAS", CON EL FIN DE ATENDER LOS GASTOS Y EN DESARROLLO Y MARCO DEL PLAN DE TRANSFERENCIAS DEL CONVENIO DE COOPERACIÓN No. 006, INFIHUILA-USCO
4 - AVANCE 161 -  NICOLAS ARTURO NUÑEZ: APOYO ECONOMICO  CON EL FIN DE ASISTIR AL 1° CONGRESO IBERAMERICANO DE NEUROPSICOLOGIA A PRESENTAR UN TRABAJO ORAL TITULADO "EFECTOS SOBRE LA INTELIGENCIA POR EL USO DE ANESTESICOS INHALADOS EN NIÑOS MENORES DE UN AÑO DE VIDA". DE LA ESPECIALIZACION DE ANESTESIOLOGIA Y REANIMACIÓN .EN BILBAO ESPAÑA DEL 01 AL 04 DE JUNIO DE 2016.
5 - AVANCE 192 - EDUARDO PLAZAS MOTA: APOYO ECONOMICO PARA PAGO DE PONENCIA TITULADA "LA ESCUELA RURAL COMO PROYECTO PEDAGOGICO PRODUCTIVO: ¿COMO MEJORAR LA CALIDAD DE LA EDUCACION RURAL EN EL PAIS, APARTIR DE LA CONSTRUCCIÓN DE UN MODELO EDUCATIVO FLEXIBLE PERTINENTE, FUNDAMENTADO EN LOS PROYECTOS PEDAGOGICOS PRODUCTIVOS?, EN EL SIMPONSIO INTERNACIONAL "ENSEÑAR Y EDUCAR PARA LA VIDA" EVENTO ORGANIZADO POR LA UNIVERSIDAD DE TUNAS, UNIVERSIDAD JOSÉ ENRIQUE VARONA Y LA RED IBEROAMERICANA DE PEDAGOGIA, DEL 13 AL 18 DE JUNIO DE 2016. EN LA HABANA- CUBA
6 - AVANCE 191 - LEIDY CAROLINA CUERVO: APOYO ECONOMICO PARA PAGO DE PONENCIA TITULADA "LA ESCUELA RURAL COMO PROYECTO PEDAGOGICO PRODUCTIVO: ¿COMO MEJORAR LA CALIDAD DE LA EDUCACION RURAL EN EL PAIS, APARTIR DE LA CONSTRUCCIÓN DE UN MODELO EDUCATIVO FLEXIBLE PERTINENTE, FUNDAMENTADO EN LOS PROYECTOS PEDAGOGICOS PRODUCTIVOS?, EN EL SIMPONSIO INTERNACIONAL "ENSEÑAR Y EDUCAR PARA LA VIDA" EVENTO ORGANIZADO POR LA UNIVERSIDAD DE TUNAS, UNIVERSIDAD JOSÉ ENRIQUE VARONA Y LA RED IBEROAMERICANA DE PEDAGOGIA, DEL 13 AL 18 DE JUNIO DE 2016. EN LA HABANA- CUBA
7 - APOYO - HUMBERTO RUEDA - 30 junio - 2 julio - viaticos - españa
8 - APOYO - PATRICIA CARRERA- 30 junio - 2 julio - viaticos - españa
9 - APOYO - JAIME RAMIREZ P.- 30 junio - 2 julio - viaticos - españa</t>
    </r>
  </si>
  <si>
    <t xml:space="preserve">se aprueba en el COEIN de Febrero el apoyo a la consolidación de grupos, los cuales deben enviar el plan de acción de cada grupo.                                                                                                                                                                                                                                                                                                                                                                                                                                   1 - CP 115 EXCD. FEA - IVIATICOS PARA PRESENTAR  PONENCIA EN CONGRESO LATINOAMERICANO Y DEL CARIBE DE SEMILLEROS DE INVESTIGACION
2 - CP 115 EXCD. FEA - TRASNSPORTE Y HOSPEDAJE PARA 13 INTEGRANTES DE GRUPO DE INVESTIGACION
3 - CP 115 EXCD. FAC. ECONOMIA VIATICOS PARA PARTICIPAR COMO PONENTE EN XIII FORO INTERNACIONAL SOBRE EVALUACION DE LA CALIDAD                                                                                                                                                                                                                                                                                                                                                                         </t>
  </si>
  <si>
    <t>1 - CP 147 EXCD. FCJYP - CAPACITACION Y PARTICIPACION DE LA FACULTAD DE CIENCIAS POLITICAS EN EVENTOS DE FORMACION 
2 - CP 147 EXCD. FCJYP - PASAJES AEREOS PARA CONFERENCISTA QUE ORIENTARA CONFERENCIA EL PROCESO DE PAZ EN COLOMBIA</t>
  </si>
  <si>
    <r>
      <t xml:space="preserve">1 - ALFREDO OLAYA AMAYA  -DOCTORADO AGROINDUSTRIA Y DESARROLLO AGRICOLA SOSTENIBLE - ADAS,                                                                                   2 - DOCTORADO EN EDUCACION Y CULTURA AMBIENTAL - DECA: MARIA FERNANDA PEREZ GUTIERREZ -asesoria, NELSON LOPEZ salida de campo Centro Botanico, Cuenca higrografia del rio la ceibas Neiva-Barsillas, MARIO SANCHEZ RAMIREZ, docente catedratico, doctota Educacion y cultura ambiental-USCO                                                                                                                                                   </t>
    </r>
    <r>
      <rPr>
        <b/>
        <sz val="11"/>
        <color theme="1"/>
        <rFont val="Calibri"/>
        <family val="2"/>
        <scheme val="minor"/>
      </rPr>
      <t>1 - AVANCE 106 - ARMANDO TORRENTE TRUJILLO: APOYO ECONOMICO PARA ALQUILER DE TRANSPORTE Y VIATICOS CON OBJETO DE LLEVAR A ESTUDIANTES DEL PROGRAMA DE DOCTRADO EN AGROINDUSTRIA Y DESARROLLO AGRICOLA SOSTENIBLE A LA PRACTICA DE CAMPO DE ASIGNATURA RELACION-AGUA-SUELO-</t>
    </r>
    <r>
      <rPr>
        <sz val="11"/>
        <color theme="1"/>
        <rFont val="Calibri"/>
        <family val="2"/>
        <scheme val="minor"/>
      </rPr>
      <t>PLANTA-ATMOSFERA EN EL JUNCAL.
2 - AVANCE 113 - ARMANDO TORRENTE TRUJILLO: APOYO ECONOMICO  PARA UN DOCENTE PARA ALQUILER DE TRANSPORTE Y VIATICOS CON OBJETO DE LLEVAR A ESTUDIANTES DEL PROGRAMA DEL DOCTRADO EN AGROINDUSTRIA Y DESARROLLO AGRICOLA SOSTENIBLE A LA PRACTICA DE CAMPO DE LA ASIGNATURA RELACION-AGUA-SUELO-PLANTA-ATMOSFERA. EN EL VALLE DEL CAUCA (INGRESO INGENIO PROVIDENCIA, CENICAÑA, COLPOZOS, UNAL, CIAT).
3 - AVANCE 127 - ARMANDO TORRENTE TRUJILLO: APOYO ECONOMICO  PARA UN DOCENTE PARA  ALQUILER DE TRANSPORTE Y VIATICOS  CON OBJETO DE LLEVAR A ESTUDIANTES DEL PROGRAMA DE DOCTRADO EN AGROINDUSTRIA Y DESARROLLO AGRICOLA SOSTENIBLE A LA PRACTICA DE CAMPO DE LA ASIGNATURA RELACION-AGUA-SUELO-PLANTA-ATMOSFERA. EN NEIVA - CUENCA ALTA DEL RIO LAS CEIBAS 
4 - RESOLUCIÓN 05 - ARMANDO TORRENTE TRUJILLO,  5 - RESOLUCIÓN 05 - EDUARDO PASTRANA BONILLA: Pago por concepto de la Cátedra adicional al docente de planta de la Universidad Surcolombiana, según solicitud emanada por el coordinador del programa de Doctorado en Agroindustria y Desarrollo Agrícola Sostenible, 64 horas cátedra
6 - RESOLUCIÓN 06 - EDUARDO PASTRANA BONILLA: Pago por concepto de la Cátedra adicional al docente de planta de la Universidad Surcolombiana, según solicitud emanada por el coordinador del programa de Doctorado en Agroindustria y Desarrollo Agrícola Sostenible, 64 horas cátedra
7 - RESOLUCIÓN 08 - NELSON GUTIERREZ GUZMAN: pago por concepto de la Cátedra adicional al docente de planta de la Universidad Surcolombiana, según solicitud emanada por el coordinador del programa de Doctorado en Agroindustria y Desarrollo Agrícola Sostenible, 32 horas catedra
8 - RESOLUCIÓN 09 - NELSON GUTIERREZ GUZMAN: pago por concepto de la Cátedra adicional al docente de planta de la Universidad Surcolombiana, según solicitud emanada por el coordinador del programa de Doctorado en Agroindustria y Desarrollo Agrícola Sostenible, 64 horas cátedra
9 - CONTRATO VIPS 163 - VERDE &amp; VERDE INGENIEROS &amp; ARQUITECTOS S.A.S.: entregar a título de venta componentes e implementos electronicos para la experimentación y desarrollo normal de las actividades académicas, analíticas e investigativas, en  ejecucion del programa de Doctorado en Agroindustria y Desarrollo Agricola Sostenible de la USCO
10 - AVANCE 194 - EDUARDO PASTRANA BONILLA: APOYO ECONOMICO PARA VIATICOS CON OBJETO DE LLEVAR A ESTUDIANTES DE PROGRAMA DE DOCTORADO EN AGROIDUSTRIA Y DESARROLLO AGRICOLA SOSTENIBLE A LA PRACTICA DE CAMPO, CON CARGO DE LA ASIGNATURA BIOTECNOLOGIA AGROINDUSTRIAL. DESDE NEIVA ALREDEDORES HASTA EL CENTRO DE FORMACION AGROINDUSTRIAL "LA ANGOSTURA"
11 - AVANCE 110 - NELSON ERNESTO LOPEZ: APOYO ECONOMICO PARA TRANSPORTE AEREO Y VIATICOS, SEGÚN LA PROGRAMACIÓN ACADEMICA DEL DOCTORADO EN EDUCACIÓN Y CULTURA AMBIENTAL -DECA, PARA ASISTIR AL SEMINARIO "RESTAURACIÓN ECOLOGICA UNA ALTERNATIVA PARA LA CONSTRUCCIÓN DE CULTURA AMBIENTAL" EN LA UNIVERSIDAD DE AMAZAONIA. RUTA NEIVA-BOGOTA-FLORENCIA.
12 - RESOLUCION 10 - ALFREDO OLAYA AMAYA: Reconocer y ordenar el pago por concepto de la Cátedra adicional al docente de planta de la Universidad Surcolombiana, según solicitud emanada por el coordinador del programa de Doctorado en Educación y Cultura Ambiental, 20 horas cátedra
13 - RESOLUCION 11 - JUAN CARLOS ACEBEDO RESTREPO: Reconocer y ordenar el pago por concepto de la Cátedra adicional al docente de planta de la Universidad Surcolombiana, según solicitud emanada por la Programación Académica del programa de Doctorado en Educación y Cultura Ambiental, 20 horas cátedra
14 - RESOLUCION 12 - NELSON ERNESTO LÓPEZ JIMÉNEZ: Reconocer y ordenar el pago por concepto de la Cátedra adicional al docente de planta de la Universidad Surcolombiana, según solicitud emanada por la Programación Académica del programa de Doctorado en Educación y Cultura Ambiental, 20 horas cátedra
15 - AVANCE 157 - NELSON ERNESTO LOPEZ JIMENEZ: APOYO ECONOMICO PARA VIATICOS PARA PARTICIPAR COMO CONFERENCISTA EN EL PRIMER CONGRESO INTERNACIONAL DE CONTEXTOS EDUCATIVOS FORMADORES DE CALIDAD " HACIA UNA CULTURA DE PAZ Y CONVIVENCIA" COORDINADO POR LA UNIVERSIDAD SIMON BOLIVAR EN EL TEATRO CONSUEGRA HIGGINS DE BARRANQUILLA. DEL 12 AL 13 DE MAYO DE 2016. CON CARGA AL DOCTORADO EN EDUCACIÓN Y CULTURA AMBIENTAL.
16 - AVANCE 165 - NELSON ERNESTO LOPEZ JIMENEZ: APOYO ECONOMICO PARA VIATICOS PARA REALIZAR UN SEMINARIO "LA EDUCACIÓN Y LA CULTURA AMBIENTAL EN EL CONTEXTO DEL POSCONFLICTO" EN LA UNIVERSIDAD DE LA AMAZONIA. DEL 23 AL 27 DE MAYO DE 2016. CON CARGO AL DOCTORADO EN EDUCACIÓN Y CULTURA AMBIENTAL.
17 - RESOLUCION 32 - PABLO ARIEL VOMMARO: RECONOCER al Doctor en Ciencias Sociales PABLO ARIEL VOMMARO, como instructor para el desarrollo del “Seminario Nivel II de Investigación del Doctorado en Educación y Cultura Ambiental”, con duración de Cuarenta y dos (42) horas</t>
    </r>
  </si>
  <si>
    <r>
      <rPr>
        <b/>
        <sz val="11"/>
        <rFont val="Calibri"/>
        <family val="2"/>
        <scheme val="minor"/>
      </rPr>
      <t>1 - CONTRATO VIPS 160</t>
    </r>
    <r>
      <rPr>
        <sz val="11"/>
        <rFont val="Calibri"/>
        <family val="2"/>
        <scheme val="minor"/>
      </rPr>
      <t xml:space="preserve"> - QUIMICOS Y REACTIVOS S.A.S.: entregar a título de venta materiales, necesarios para el desarrollo de los trabajos de grados, denominados TG2016ING01 - 02 y 03 de la Facultad de Ingenieria de la USCO
</t>
    </r>
    <r>
      <rPr>
        <b/>
        <sz val="11"/>
        <rFont val="Calibri"/>
        <family val="2"/>
        <scheme val="minor"/>
      </rPr>
      <t>2 - AVANCE 77</t>
    </r>
    <r>
      <rPr>
        <sz val="11"/>
        <rFont val="Calibri"/>
        <family val="2"/>
        <scheme val="minor"/>
      </rPr>
      <t xml:space="preserve"> - CLAUDIA MILENA AMOROCHO CRUZ: APOYO ECONÓMICO PARA TRANSPORTE, VIATICOS Y MANUTENCION PARA TRABAJO DE CAMPO DEL PROYECTO DE INVESTIGACION TG2016ING2 "CARACTERIZACION Y POTENCIAL ANTIMICROBIANO DE BACTERIAS LACTICAS AISLADAS DE LECHE DE CABRA EN EL NORTE DEL DEPARTAMENTO DEL HUILA" EN BARAYA.
</t>
    </r>
    <r>
      <rPr>
        <b/>
        <sz val="11"/>
        <rFont val="Calibri"/>
        <family val="2"/>
        <scheme val="minor"/>
      </rPr>
      <t>3 - CONTRATO VIPS 145</t>
    </r>
    <r>
      <rPr>
        <sz val="11"/>
        <rFont val="Calibri"/>
        <family val="2"/>
        <scheme val="minor"/>
      </rPr>
      <t xml:space="preserve"> - SIGMA ELECTRONICA LTDA:  entregar a título de venta, materiales para la ejecución de la tesis de grado TG2016ING07, llamado “Sistema de control de acceso a los auditorios de la Facultad de ingeniería de la Universidad Surcolombiana usando tecnología REID" 
</t>
    </r>
    <r>
      <rPr>
        <b/>
        <sz val="11"/>
        <rFont val="Calibri"/>
        <family val="2"/>
        <scheme val="minor"/>
      </rPr>
      <t>4 - AVANCE 111</t>
    </r>
    <r>
      <rPr>
        <sz val="11"/>
        <rFont val="Calibri"/>
        <family val="2"/>
        <scheme val="minor"/>
      </rPr>
      <t xml:space="preserve"> - HIPOLITO CAMACHO COY:  APOYO ECONÓMICO PARA 4 INTEGRANTES DEL PROYECTO DE TESIS DE POSTGRADO DENOMINADO “TENDENCIAS PEDAGÓGICAS VIGENTES DE LA CLASE DE EDUCACIÓN FÍSICA, DEL NIVEL DE BÁSICA SECUNDARIA Y MEDIA, EN LAS INSTITUCIONES EDUCATIVAS PÚBLICAS DEL MUNICIPIO DE NEIVA Y PITALITO”
</t>
    </r>
    <r>
      <rPr>
        <b/>
        <sz val="11"/>
        <rFont val="Calibri"/>
        <family val="2"/>
        <scheme val="minor"/>
      </rPr>
      <t>5 - AVANCE 142</t>
    </r>
    <r>
      <rPr>
        <sz val="11"/>
        <rFont val="Calibri"/>
        <family val="2"/>
        <scheme val="minor"/>
      </rPr>
      <t xml:space="preserve"> - NELSON GUTIERREZ GUZMAN:  APOYO ECONOMICO PARA TRANSPORTE Y MANUTENCIÓN A UN ESTUDIANTE PARA REALIZAR TRABAJO DE CAMPO DEL PROYECTO "EVALUACIÓN DE LOS ATRIBUTOS DE CALIDAD EN BIZCOCHOS DE ACHIRAS DEL HUILA ALMACENADOS EN ESTANTES" EN LA RUTA  NEIVA-GARZON-ALTAMIRA-NEIVA.
</t>
    </r>
    <r>
      <rPr>
        <b/>
        <sz val="11"/>
        <rFont val="Calibri"/>
        <family val="2"/>
        <scheme val="minor"/>
      </rPr>
      <t>6- AVANCE 154</t>
    </r>
    <r>
      <rPr>
        <sz val="11"/>
        <rFont val="Calibri"/>
        <family val="2"/>
        <scheme val="minor"/>
      </rPr>
      <t xml:space="preserve"> - ZULLY CUELLAR LOPEZ: APOYO ECONOMICO PARA TRANSPORTE PARA LA VISITA DE LAS INSTITUTUCIONES EDUCATIVAS DE LA CIUDAD DE NEIVA, PARA LA EJECUCIÓN DEL PROYECTO DE INVESTIGACIÓN "IMPACTO DE LOS EGRESADOS DEL PROGRAMA DE LICENCIATURA EN EDUCCIÓN BASICA CON ENFASIS EN CIENCIAS NATURALES: FISICA, QUIMICA Y BIOLOGIA DE LA UNIVERSIDAD SURCOLOMBIANA" PERIODOS 2010-2 AL 2015" CODIGO TG2016EDU05
</t>
    </r>
    <r>
      <rPr>
        <b/>
        <sz val="11"/>
        <rFont val="Calibri"/>
        <family val="2"/>
        <scheme val="minor"/>
      </rPr>
      <t>7 - AVANCE 151</t>
    </r>
    <r>
      <rPr>
        <sz val="11"/>
        <rFont val="Calibri"/>
        <family val="2"/>
        <scheme val="minor"/>
      </rPr>
      <t xml:space="preserve"> - SONIA ECHEVERRY HERNANDEZ: APOYO ECONOMICO PARA UN ESTUDIANTE PARA TRANSPOTE Y MANUTENCIÓN EN TALLER TEORICO-PRÁCTICO SOBRE MANEJO DE HONGOS FORMADORES DE MICORRIZAS ARBUSCULARES EN LA UNIVERSIDD DE LA SALLE, SEDE YOPAL-CASANARE DEL PROYECTO "PROCESO DE BIORREMEDICACIÓN CON MICORRIZAS EN ASOCIACION CON PLANTAS NATIVAS, PARA EL MEJORAMIENTO DE SUELOS CONTAMINADOS CON LIXIVIADOS EN LA CIUDAD DE NEIVA-HUILA" CODIGO TG2016EDU04
</t>
    </r>
    <r>
      <rPr>
        <b/>
        <sz val="11"/>
        <rFont val="Calibri"/>
        <family val="2"/>
        <scheme val="minor"/>
      </rPr>
      <t>8 - AVANCE 175</t>
    </r>
    <r>
      <rPr>
        <sz val="11"/>
        <rFont val="Calibri"/>
        <family val="2"/>
        <scheme val="minor"/>
      </rPr>
      <t xml:space="preserve"> - CLAUDIA MILENA AMOROCHO CRUZ: APOYO ECONOMICO PARA TRANSPORTE Y MANUTENCIÓN PARA INTEGRANTE DEL PROYECTO "CARACTERIZACIÓN Y POTENCIAL ANTIMICROBIANO DE BACTERIAS LÁCTICAS AISLADAS DE LECHE DE CABRA EN EL NORTE DEL DEPARTAMENTO DEL HUILA" EN EL MUNICIPIO DEL PITALITO Y EN BOGOTA
</t>
    </r>
    <r>
      <rPr>
        <b/>
        <sz val="11"/>
        <rFont val="Calibri"/>
        <family val="2"/>
        <scheme val="minor"/>
      </rPr>
      <t>9 - AVANCE 196</t>
    </r>
    <r>
      <rPr>
        <sz val="11"/>
        <rFont val="Calibri"/>
        <family val="2"/>
        <scheme val="minor"/>
      </rPr>
      <t xml:space="preserve"> -  CARLOS FERNANDO NARVAEZ ROJAS:APOYO ECONOMICO PARA REVISION DE ARTICULO CIENTIFICO EN IDIOMA INGLES PARA PUBLICACION EN UNA REVISTA INDEXADA CON LA EMPRESA AMERICAN JOURNAL EXPERTS DEL PROYECTO DE TRABAJO DE GRADO "CREACION DE UN ELISA BASADO EN INMUNOGLOBINA M SERICA COMO METODO DIAGNOSTICO Y DE DIFERENCIACION DE INFECCIÒN 1º O 2º POR DENGUE EN NIÑOS".
</t>
    </r>
    <r>
      <rPr>
        <b/>
        <sz val="11"/>
        <rFont val="Calibri"/>
        <family val="2"/>
        <scheme val="minor"/>
      </rPr>
      <t>10 - AVANCE 181</t>
    </r>
    <r>
      <rPr>
        <sz val="11"/>
        <rFont val="Calibri"/>
        <family val="2"/>
        <scheme val="minor"/>
      </rPr>
      <t xml:space="preserve"> - ALIX YANETH PERDOMO ROMERO: APOYO ECONOMICO PARA INSCRIPCION, TRANSPORTE Y MANUTENCIÓN  A 4 ESTUDIANTES PARA ASISTIR AL EVENTO "III ENCUENTRO DE ESTUDIANTES DE ENFERMERIA Y IX ENCUENTRO DE EGRESADOS" LA CUAL PRERSENTARAN PONENCIA ORAL. EN LA CIUDAD DE CARTAGENA 
</t>
    </r>
    <r>
      <rPr>
        <b/>
        <sz val="11"/>
        <rFont val="Calibri"/>
        <family val="2"/>
        <scheme val="minor"/>
      </rPr>
      <t>11 - AVANCE 186</t>
    </r>
    <r>
      <rPr>
        <sz val="11"/>
        <rFont val="Calibri"/>
        <family val="2"/>
        <scheme val="minor"/>
      </rPr>
      <t xml:space="preserve"> - MAURO MONTEALEGRE CARDENAS: APOYO ECONOMICO PARA MANUTENCION Y POSTER A DOS ESTUDIANTES PARA EL EVENTO "ENCUENTRO NACIONAL DE MATEMATICAS Y ESTADISTICA EN MODALIDAD DE EXPOSITORAS DE UN POSTER EN LA UNIVERSIDAD DEL TOLIMA CODIGO:TG2016CEN2 EN LA CIUDAD DE IBAGUE.
</t>
    </r>
    <r>
      <rPr>
        <b/>
        <sz val="11"/>
        <rFont val="Calibri"/>
        <family val="2"/>
        <scheme val="minor"/>
      </rPr>
      <t xml:space="preserve">12 - AVANCE 207 </t>
    </r>
    <r>
      <rPr>
        <sz val="11"/>
        <rFont val="Calibri"/>
        <family val="2"/>
        <scheme val="minor"/>
      </rPr>
      <t xml:space="preserve">- NELSON GUTIERREZ GUZMAN: APOYO ECONOMICO PARA TRANSPORTE Y MANUTENCION A UN INTEGRANTE PARA TRABAJO DE CAMPO DEL PROYECTO DE INVESTIGACION "CARACTERIZACIÓN Y POTENCIAL ANTIMICROBIANO DE BACTERIAS LÁCTICAS AISLADAS DE LECHE DE CABRA EN EL NORTE DEL DEPARTAMENTO DEL HUILA" EN EL MUNICIPIO DE COLOMBIA DEL 13 AL 14 DE JUNIO Y PITALITO DEL 15 AL 16 DE JUNIO DE 2016.
</t>
    </r>
    <r>
      <rPr>
        <b/>
        <sz val="11"/>
        <rFont val="Calibri"/>
        <family val="2"/>
        <scheme val="minor"/>
      </rPr>
      <t xml:space="preserve">13 - AVANCE - JAIRO SEPULVEDA - TG2016ING04: </t>
    </r>
    <r>
      <rPr>
        <sz val="11"/>
        <rFont val="Calibri"/>
        <family val="2"/>
        <scheme val="minor"/>
      </rPr>
      <t>APOYO ECONOMICO PARA TRANSPORTE Y MANUTENCION DE DOS ESTUDIANTES TESISTAS QUIENES REALIZARAN PRUEBAS EXPERIMENTALES</t>
    </r>
  </si>
  <si>
    <r>
      <rPr>
        <b/>
        <sz val="8"/>
        <rFont val="Arial"/>
        <family val="2"/>
      </rPr>
      <t>1 - AVANCE 119</t>
    </r>
    <r>
      <rPr>
        <sz val="8"/>
        <rFont val="Arial"/>
        <family val="2"/>
      </rPr>
      <t xml:space="preserve"> - GERMAN DARIO HEMBUZ FALLA: APOYO ECONOMICO PARA TRANSPORTE Y MANUTENCIÓN PARA 3 ESTUDIANTES QUE SE REALIZARA EN LA CIUDAD DE MANIZALESL, CON EL FIN DE VISITAR LA RED DE ECOPARQUES Y ENTIDADES PERTINENTES QUE EXISTEN EN DICHA CIUDAD (INSTITUTO DE CULTURA Y TURISMO Y A LA SECRETARIA DE PLANEACIÓN DE MANIZALEZ, GOBERNACIÓN DE CALDAS, PARQUE EL PRADO, ECOPARQUES LOS ALCAZARES, ECOPARQUE LOS YARUOS, RECINTO DEL PENSAMIENTO, PARQUE LOS NEVADOS). Y EN BOGOTA DEL 27 AL 29 DE ABRIL. CON EL FIN DE VISITAR PARQUES Y ENTIDADES PERTIENTES A LA INVESTIGACIÓN (ALCALDIA Y SECRETARIA DEL DISTRITO, GOBERNACIÓN DE CUNDINAMARCA, PARQUE SIMON BOLIVAR, PARQUE NACIONAL, PARQUE ENTRE NUBES).
</t>
    </r>
    <r>
      <rPr>
        <b/>
        <sz val="8"/>
        <rFont val="Arial"/>
        <family val="2"/>
      </rPr>
      <t>2 - AVANCE 122</t>
    </r>
    <r>
      <rPr>
        <sz val="8"/>
        <rFont val="Arial"/>
        <family val="2"/>
      </rPr>
      <t xml:space="preserve"> - CARLOS FERNANDO GOMEZ: APOYO ECONOMICO  PARA PASAJE TERRESTRE Y GASTOS DE MANUTENCIÓN A 6 ESTUDIANTES DE PITALITO Y SE DESPLAZARAN A NEIVA PARA PARTICIPAR EN LA VI SEMANA DE LA INVESTIGACIÓN EN DERECHO Y CIENCIA POLITICA QUE ORGANIZA EL CENTRO DE INVESTIGACIONES DE LA FACULTAD DE CIENCIAS JURIDICAS Y POLITICAS
</t>
    </r>
    <r>
      <rPr>
        <b/>
        <sz val="8"/>
        <rFont val="Arial"/>
        <family val="2"/>
      </rPr>
      <t>3 - AVANCE 156</t>
    </r>
    <r>
      <rPr>
        <sz val="8"/>
        <rFont val="Arial"/>
        <family val="2"/>
      </rPr>
      <t xml:space="preserve"> -  ANTONIO MARIA OCAMPO TORRES: APOYO ECONOMICO PARA TRANSPORTE Y MANUTENCION PARA SEIS INTEGRANTES DEL PROYECTO "SISTEMATIZACIÓN DE LOS PROCESOS DE PRODUCCIÓN UTILIZADOS POR LOS CAFICULTORES EN EL MUNICIPIO DE HOBO HUILA" PARA REALIZAR SALIDA DE CAMPO EN HOBO- VEREDA EL BATAN
</t>
    </r>
    <r>
      <rPr>
        <b/>
        <sz val="8"/>
        <rFont val="Arial"/>
        <family val="2"/>
      </rPr>
      <t>4 - AVANCE 172</t>
    </r>
    <r>
      <rPr>
        <sz val="8"/>
        <rFont val="Arial"/>
        <family val="2"/>
      </rPr>
      <t xml:space="preserve"> -  DAVID LANNEVILLE: APOYO ECONOMICO PARA TRANSPORTE Y MANUTENCION A DOS ESTUDIANTES PARA REALIZACIÓN DE SALIDAS DE CAMPO EN EL MUNICIPIO DE LA PLATA DEL 19 AL 21 DE MAYO DEL PROYECTO "LOS MECANISMOS DE PARTICIPACION POLITICA Y LA JUVENTUD HUILENSE" CODIGO SM2016CJP03.
</t>
    </r>
    <r>
      <rPr>
        <b/>
        <sz val="8"/>
        <rFont val="Arial"/>
        <family val="2"/>
      </rPr>
      <t>5 - AVANCE 176</t>
    </r>
    <r>
      <rPr>
        <sz val="8"/>
        <rFont val="Arial"/>
        <family val="2"/>
      </rPr>
      <t xml:space="preserve"> - APOYO ECONOMICO PARA TRANSPORTE Y MANUTENCIÓN PARA 6 ESTUDIANTES QUIENES PARTICIPARAN COMO PONENTES EN EL "IX ENCUENTRO NACIONAL DE LA RED SOCIOJURIDICA" QUE ORGANIZA LA UNIVERSIDAD MILITAR NUEVA GRANADA. EL 26 Y 27 DE MAYO DE 2016 EN LA CIUDAD DE  BOGOTA.
</t>
    </r>
    <r>
      <rPr>
        <b/>
        <sz val="8"/>
        <rFont val="Arial"/>
        <family val="2"/>
      </rPr>
      <t>6 - AVANCE 188</t>
    </r>
    <r>
      <rPr>
        <sz val="8"/>
        <rFont val="Arial"/>
        <family val="2"/>
      </rPr>
      <t xml:space="preserve"> - GERMAN DARIO HEMBUZ: SOLICITUD DE APOYO ECONOMICO PARA TRANSPORTE Y MANUTENCION A UNA ESTUDIANTE CON EL FIN DE REALIZAR TRABAJO DE CAMPO DEL PROYECTO DE INVESTIGACIÓN "COMIDAS RAPIDAS EN EL MUNICIPIO DE GARZON. OFERTA Y DEMANDA", ADSCRITO AL SEMILLERO DE INVESTIGACION VITEC. EN EL MUNICIPIO DE  GARZON DEL 10 AL 16 DE JUNIO DE 2016.</t>
    </r>
  </si>
  <si>
    <r>
      <t xml:space="preserve">1 - CONTRATO VIPS 112 - </t>
    </r>
    <r>
      <rPr>
        <sz val="8"/>
        <rFont val="Arial"/>
        <family val="2"/>
      </rPr>
      <t xml:space="preserve">ANALYTICA S.A.S.:  Dar a título de venta viales criogénicos, necesarios para desarrollo de proyecto GI2016SAL04 denominado "Efecto de la infección natural por virus dengue en niños sobre la viabilidad y funcionalidad de células mononucleares de sangre periférica crio-preservadas" del lab.de infección e Inmunidad de la Facultad de Salud
</t>
    </r>
    <r>
      <rPr>
        <b/>
        <sz val="8"/>
        <rFont val="Arial"/>
        <family val="2"/>
      </rPr>
      <t>2 - CONTRATO VIPS 143</t>
    </r>
    <r>
      <rPr>
        <sz val="8"/>
        <rFont val="Arial"/>
        <family val="2"/>
      </rPr>
      <t xml:space="preserve"> - ROCHEM BIOCARE COLOMBIA S.A.S.: entregar a título de venta LS Separation Columns, Eco Adhesive y Eco Plates insumos de laboratorio, necesarios para el desarrollo del proyecto GI2016SAL04 denominado "Efecto de la infección natural por virus dengue en niños sobre la viabilidad y funcionalidad de células mononucleares de sangre periférica crio-preservadas" del Laboratorio de Infección e Inmunidad - grupo de Parasitología y Medicina Tropical de la Facultad de Salud
</t>
    </r>
    <r>
      <rPr>
        <b/>
        <sz val="8"/>
        <rFont val="Arial"/>
        <family val="2"/>
      </rPr>
      <t xml:space="preserve">3 - CONTRATO VIPS 116 - </t>
    </r>
    <r>
      <rPr>
        <sz val="8"/>
        <rFont val="Arial"/>
        <family val="2"/>
      </rPr>
      <t xml:space="preserve">BIOLOGIA MOLECULAR LTDA: entregar a título de venta Ficoll- Paque, tubos, necesarios para desarrollo de proyecto llamado "Efecto de la infección natural por virus dengue en niños sobre la viabilidad y funcionalidad de células mononucleares de sangre periférica crio-preservadas" del lab. de infección e inmunidad de la Fac. de Salud
</t>
    </r>
    <r>
      <rPr>
        <b/>
        <sz val="8"/>
        <rFont val="Arial"/>
        <family val="2"/>
      </rPr>
      <t>4 - AVANCE 83</t>
    </r>
    <r>
      <rPr>
        <sz val="8"/>
        <rFont val="Arial"/>
        <family val="2"/>
      </rPr>
      <t xml:space="preserve"> - GERMAN ALFONSO LOPEZ DAZA: APOYO ECONÓMICO PARA COMPRA DE PASAJE AEREO NEIVA-BOGOTA-NEIVA Y VIATICOS PARA 2 DOCENTES CON EL FIN DE RECAUDAR INFORMACIÓN EN CONGRESO  DE LA REPUBLICA CON CARGO A PROYECTO DE INVESTIGACIÓN QUE ACTUALMENTE EJECUTA EL GRUPO NUEVAS VISIONES DEL DERECHO.
</t>
    </r>
    <r>
      <rPr>
        <b/>
        <sz val="8"/>
        <rFont val="Arial"/>
        <family val="2"/>
      </rPr>
      <t>5 - CONTRATO VIPS 115</t>
    </r>
    <r>
      <rPr>
        <sz val="8"/>
        <rFont val="Arial"/>
        <family val="2"/>
      </rPr>
      <t xml:space="preserve"> - Prestar sus servicios profesionales como Investigador en el desarrollo el proyecto “LA ACCIÓN POPULAR DESPUÉS DE LA ELIMINACIÓN DEL INCENTIVO ECONÓMICO: ANÁLISIS COMPARATIVO DE LOS AÑOS 2009 A 2012”. 
</t>
    </r>
    <r>
      <rPr>
        <b/>
        <sz val="8"/>
        <rFont val="Arial"/>
        <family val="2"/>
      </rPr>
      <t xml:space="preserve">6 - AVANCE 93 </t>
    </r>
    <r>
      <rPr>
        <sz val="8"/>
        <rFont val="Arial"/>
        <family val="2"/>
      </rPr>
      <t xml:space="preserve">- LUZ OMAIRA GOMEZ TOVAR: APOYO ECONÓMICO PARA TIQUETES AEREOS PARA TRAER 2 CONFERENCISTAS PARA REALIZACIÓN DEL "SIMPOSIO SURCOLOMBIANO DE ENFERMERIA EN CUIDADO CRITICO" ORGANIZADOS POR LOS GRUPOS DE INVESTIGACION CUIDAR Y SALUD Y GRUPOS VULNERABLES DEL PROGRAMA DE ENFERMERIA BASADA EN LA TEORIA DE BETTY NEUMAN, PARA PREDECIR RIESGO DE PRESENTAR DELIRIUM EN UCI" GI2016SAL03. QUE SE REALIZARA EN LA FAC. DE SALUD. RUTA BOGOTÁ-NEIVA-BOGOTÁ
</t>
    </r>
    <r>
      <rPr>
        <b/>
        <sz val="8"/>
        <rFont val="Arial"/>
        <family val="2"/>
      </rPr>
      <t>7 - CONTRATO VIPS 172</t>
    </r>
    <r>
      <rPr>
        <sz val="8"/>
        <rFont val="Arial"/>
        <family val="2"/>
      </rPr>
      <t xml:space="preserve"> - PANAMERICANA LIBRERÍA Y PAPELERIA S.A.:  entregar a título de venta, camara digital, para la ejecucion del proyecto GI2016EDU08
</t>
    </r>
    <r>
      <rPr>
        <b/>
        <sz val="8"/>
        <rFont val="Arial"/>
        <family val="2"/>
      </rPr>
      <t>8 - AVANCE 96</t>
    </r>
    <r>
      <rPr>
        <sz val="8"/>
        <rFont val="Arial"/>
        <family val="2"/>
      </rPr>
      <t xml:space="preserve"> - MAURICIO CARRILLO AVILA: APOYO ECONÓMICO PARA ALQUILER DE VEHICULO PARA SALIDA DE CAMPO CON EL OBJETIVO DE TOMAS MUESTRAS, EL DESPLAZAMIENTO ES NEIVA-LA PLATA Y NEIVA-TARQUI. TAMBIEN DEL PROYECTO ESTUDIO FILOGENETICO DE DOS POBLACIONES DE PARODON MAGDALENENSIS POR MEDIO DE ADN MITOCONDRIAL CON EL OBJETIVO DE TOMAR MUESTRAS LOS DÍAS  RUTA NEIVA-GARZON-NEIVA
</t>
    </r>
    <r>
      <rPr>
        <b/>
        <sz val="8"/>
        <rFont val="Arial"/>
        <family val="2"/>
      </rPr>
      <t>9 - AVANCE 98</t>
    </r>
    <r>
      <rPr>
        <sz val="8"/>
        <rFont val="Arial"/>
        <family val="2"/>
      </rPr>
      <t xml:space="preserve"> - MAURICIO DUARTE TORO: APOYO ECONÓMICO PARA VIATICOS Y TRANSPORTE PARA DOS DOCENTES INVESTIGADORES CON EL FIN DE PODER DESPLAZARSE A BOGOTÁ PARA DESARROLLO PROYECTO DE INVESTIGACIÓN DE MENOR CUANTIA 
</t>
    </r>
    <r>
      <rPr>
        <b/>
        <sz val="8"/>
        <rFont val="Arial"/>
        <family val="2"/>
      </rPr>
      <t xml:space="preserve">10 - AVANCE 99 </t>
    </r>
    <r>
      <rPr>
        <sz val="8"/>
        <rFont val="Arial"/>
        <family val="2"/>
      </rPr>
      <t xml:space="preserve">- HIPOLITO CAMACHO COY: APOYO ECONÓMICO PARA CUBRIR GASTOS DE TRABAJO DE CAMPO CON EL FIN DE LLEVAR ENTREVISTAS A PROFUNDIDAD, LAS VISITAS A LAS INSTITUCIONES CON DOCENTES DE INSTITUCIONES EDUCATIVAS RURALES. MUNICIPIOS ALGECIRAS, GUADALUPE, PALERMO, PITAL, PITALITO, LA PLATA, LA ARGENTINA E ISNOS. DEL PROYECTO EDUCACION BASICA RURAL EN EL DEPARTAMENTO DEL HUILA.
</t>
    </r>
    <r>
      <rPr>
        <b/>
        <sz val="8"/>
        <rFont val="Arial"/>
        <family val="2"/>
      </rPr>
      <t>11 - AVANCE 104</t>
    </r>
    <r>
      <rPr>
        <sz val="8"/>
        <rFont val="Arial"/>
        <family val="2"/>
      </rPr>
      <t xml:space="preserve"> - JUAN CARLOS CUELLAR SANTOS: APOYO ECONOMICO PARA TRANSPORTE Y MANUTENCION PARA 8 INVESTIGADORES QUIENES REALIZARAN SALIDAS DE CAMPO EN INVESTIGACIÓN EN PITALITO COMUNIDAD YANACONA INTILLAGTA - LA ARGENTINA RESGUARDO NUEVO AMANECER.
</t>
    </r>
    <r>
      <rPr>
        <b/>
        <sz val="8"/>
        <rFont val="Arial"/>
        <family val="2"/>
      </rPr>
      <t>12 - CONTRATO VIPS 146</t>
    </r>
    <r>
      <rPr>
        <sz val="8"/>
        <rFont val="Arial"/>
        <family val="2"/>
      </rPr>
      <t xml:space="preserve"> - SOFTWARE SHOP DE COLOMBIA S.A.S.: entregar  a titulo de venta, una licencia de software para un ordenador, en la ejecución del proyecto GI2016EDU08 
</t>
    </r>
    <r>
      <rPr>
        <b/>
        <sz val="8"/>
        <rFont val="Arial"/>
        <family val="2"/>
      </rPr>
      <t>13 - CONTRATO VIPS 157</t>
    </r>
    <r>
      <rPr>
        <sz val="8"/>
        <rFont val="Arial"/>
        <family val="2"/>
      </rPr>
      <t xml:space="preserve"> - LINDE COLOMBIA S.A.: entregar a título de venta, 50 kg de dioxido de carbono para el cultivo celular, necesarios para desarrollar actividades del proyecto GI2016SAL04 del laboratorio de infección e inmunidad de la USCO
</t>
    </r>
    <r>
      <rPr>
        <b/>
        <sz val="8"/>
        <rFont val="Arial"/>
        <family val="2"/>
      </rPr>
      <t>14 - AVANCE  125</t>
    </r>
    <r>
      <rPr>
        <sz val="8"/>
        <rFont val="Arial"/>
        <family val="2"/>
      </rPr>
      <t xml:space="preserve"> -  MAURICIO DUARTE TORO: APOYO ECONOMICO  PARA VIATICOS Y TRANSPORTE TERRESTRE CON EL FIN DE DESPLAZARSE AL MUNICIPIO DE PITALITO DURANTE LOS DÍAS 29-30 DE ABRIL DE 2016 CON EL OBJETIVO DE SELECCIONAR LAS GUADUAS EN 5 SITIOS DE LA ZONA RURAL DE ESTE MUNICIPIO Y QUE SERVIRAN DE PROBETAS PARA LA REALIZACIÓN DE ENSAYOS A FLEXIÓN, TODO ESTO ENMARCADO DEL PROYECTO DE INVESTIGACIÓN DE MENOR CUANTIA CODIGO GI2015ING03 TITULADO "ESFUERZO FLEXIÓN Y MODULO DE ELASICIDAD EN MUESTRAS DE GUADUA ANGUSTIFOLIA KUNT PROCEDENTES DEL MUNICIPIO DE PITALITO - HUILA.
</t>
    </r>
    <r>
      <rPr>
        <b/>
        <sz val="8"/>
        <rFont val="Arial"/>
        <family val="2"/>
      </rPr>
      <t>15 - CONTRATO VIPS 165</t>
    </r>
    <r>
      <rPr>
        <sz val="8"/>
        <rFont val="Arial"/>
        <family val="2"/>
      </rPr>
      <t xml:space="preserve"> - MICROBIOLOGIA Y GENETICA LTDA: entregar a título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
</t>
    </r>
    <r>
      <rPr>
        <b/>
        <sz val="8"/>
        <rFont val="Arial"/>
        <family val="2"/>
      </rPr>
      <t>16 - CONTRATO VIPS 153</t>
    </r>
    <r>
      <rPr>
        <sz val="8"/>
        <rFont val="Arial"/>
        <family val="2"/>
      </rPr>
      <t xml:space="preserve"> - ANDREA NATALIA JOVEN QUEVEDO: Prestar servicios de apoyo a la gestión en ejecución del proyecto de investigación y proyección social de menor cuantía denominado “EVALUACIÓN DE LA PRODUCCIÓN DEL CULTÍVO DE CACAO EN SISTEMAS DE RIEGO DE ALTA FRECUENCIA EN EL NORTE DEL HUILA”
</t>
    </r>
    <r>
      <rPr>
        <b/>
        <sz val="8"/>
        <rFont val="Arial"/>
        <family val="2"/>
      </rPr>
      <t>17 - CONTRATO VIPS 156</t>
    </r>
    <r>
      <rPr>
        <sz val="8"/>
        <rFont val="Arial"/>
        <family val="2"/>
      </rPr>
      <t xml:space="preserve"> - SERGIO ANDRES BERMEO ARTUNDUAGA: Prestar servicios de apoyo a la gestión en ejecución del proyecto de investigación y proyección social de menor cuantía denominado “EVALUACIÓN DE LA PRODUCCIÓN DEL CULTÍVO DE CACAO EN SISTEMAS DE RIEGO DE ALTA FRECUENCIA EN EL NORTE DEL HUILA”
</t>
    </r>
    <r>
      <rPr>
        <b/>
        <sz val="8"/>
        <rFont val="Arial"/>
        <family val="2"/>
      </rPr>
      <t>18 - CONTRATO VIPS 155</t>
    </r>
    <r>
      <rPr>
        <sz val="8"/>
        <rFont val="Arial"/>
        <family val="2"/>
      </rPr>
      <t xml:space="preserve"> - FEDERICO DE AMERICA PERDOMO CELIS: Prestar sus servicios de apoyo a la gestiòn como Asistente de Investigación adscrito al Proyecto Interno de Menor cuantía “Efecto de la Infección Natural por Virus Dengue en Niños sobre la Viabilidad y Funcionalidad de Células Mononucleares de Sangre Periférica Criopreservadas”.
</t>
    </r>
    <r>
      <rPr>
        <b/>
        <sz val="8"/>
        <rFont val="Arial"/>
        <family val="2"/>
      </rPr>
      <t>19 - AVANCE 143</t>
    </r>
    <r>
      <rPr>
        <sz val="8"/>
        <rFont val="Arial"/>
        <family val="2"/>
      </rPr>
      <t xml:space="preserve"> - MAURICIO DUSRTE TORO: APOYO ECONOMICO PARA TRANSPORTE Y VIATICOS CON EL FIN DE DESPLAZARSE AL MUNICIPIO DE PITALITO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t>
    </r>
    <r>
      <rPr>
        <b/>
        <sz val="8"/>
        <rFont val="Arial"/>
        <family val="2"/>
      </rPr>
      <t>20 - AVANCE 152</t>
    </r>
    <r>
      <rPr>
        <sz val="8"/>
        <rFont val="Arial"/>
        <family val="2"/>
      </rPr>
      <t xml:space="preserve">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12 AL 14 DE MAYO DE 2016 EN PITALITO COMUNIDAD YANACONA INTILLAGTA - LA ARGENTINA RESGUARDO NUEVO AMANECER.
</t>
    </r>
    <r>
      <rPr>
        <b/>
        <sz val="8"/>
        <rFont val="Arial"/>
        <family val="2"/>
      </rPr>
      <t>21 - AVANCE 179</t>
    </r>
    <r>
      <rPr>
        <sz val="8"/>
        <rFont val="Arial"/>
        <family val="2"/>
      </rPr>
      <t xml:space="preserve"> - MAURICIO DUARTE TORO: APOYO ECONOMICO PARA TRANSPORTE Y VIATICOS CON EL FIN DE DESPLAZARSE AL MUNICIPIO DE PITALITO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t>
    </r>
    <r>
      <rPr>
        <b/>
        <sz val="8"/>
        <rFont val="Arial"/>
        <family val="2"/>
      </rPr>
      <t>22 - AVANCE 174</t>
    </r>
    <r>
      <rPr>
        <sz val="8"/>
        <rFont val="Arial"/>
        <family val="2"/>
      </rPr>
      <t xml:space="preserve"> -  HIPOLITO CAMACHO COY: APOYO ECONOMICO PARA SALIDA DE CAMPO DE 4 INTEGRANTES DEL PROYECTO "EDUCACIÓN BASICA PRIMARIA RUALA EN EL DEPARTAMENTO DEL HUILA" CON EL FIN DE LLEVAR A CABO ENTREVISTAS A PROFUNDIDAD. LAS VISITAS A LAS INSTITUCIONES PARA EL DESARROLLO DE LAS ENTREVISTAS SE LLEVARAN A CABO DURANTE LOS DÍAS COMPRENDIDOS DEL 26-27-31 DE MAYO Y 07-08-09-10 DE JUNIO DE 2016, CON DOCENTES DE INSTITUCIONES EDUCATIVAS RURALES EN LOS MUNICIPIOS DE ALGECIRAS-GUADALUPE-PALERMO-GARZÓ-LA PLATA-LA ARGENTINA-PITALITO-ISNOS.
</t>
    </r>
    <r>
      <rPr>
        <b/>
        <sz val="8"/>
        <rFont val="Arial"/>
        <family val="2"/>
      </rPr>
      <t>23 - AVANCE 189</t>
    </r>
    <r>
      <rPr>
        <sz val="8"/>
        <rFont val="Arial"/>
        <family val="2"/>
      </rPr>
      <t xml:space="preserve"> - MAURICIO DUARTE TORO: APOYO ECONOMICO PARA TRANSPORTE Y VIATICOS CON EL FIN DE DESPLAZARSE AL MUNICIPIO DE PITALITO DURANTE LOS DÍAS DEL 03 AL 06 DE JUNIO DE 2016,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t>
    </r>
    <r>
      <rPr>
        <b/>
        <sz val="8"/>
        <rFont val="Arial"/>
        <family val="2"/>
      </rPr>
      <t>24 - AVANCE 184</t>
    </r>
    <r>
      <rPr>
        <sz val="8"/>
        <rFont val="Arial"/>
        <family val="2"/>
      </rPr>
      <t xml:space="preserve"> - MYRIAM OVIEDO CORDOBA: SOLICITUD DE APOYO ECONOMICO PARA TRANSPORTE CON EL FIN DE REALIZAR SALIDA DE CAMPO QUE SE REALIZARA DEL 26 DE MAYO AL 06 DE JUNIO DE 2016, CON CARGO AL PROYECTO "HECHOS VICTIMIZANTES EN EL MARCO DEL CONFLICTO ARMADO EN VEGALARGA" CODIGO GI2016CSH04, QUE SE LLEVARA A ACABO EN VEGALARGA-NEIVA
</t>
    </r>
    <r>
      <rPr>
        <b/>
        <sz val="8"/>
        <rFont val="Arial"/>
        <family val="2"/>
      </rPr>
      <t>25 - CONTRATO VIPS 199</t>
    </r>
    <r>
      <rPr>
        <sz val="8"/>
        <rFont val="Arial"/>
        <family val="2"/>
      </rPr>
      <t xml:space="preserve"> - DANIELA PAKER RIOS: Prestar servicios profesionales como economista  que se encargue de recolectar y procesar la información mediante diferentes técnicas cualitativas y cuantitativas del proyecto “Caracterización del tipo de ingreso y orientación al mercado internacional de las empresas exportadoras del Huila”. 
</t>
    </r>
    <r>
      <rPr>
        <b/>
        <sz val="8"/>
        <rFont val="Arial"/>
        <family val="2"/>
      </rPr>
      <t>26 - AVANCE 206</t>
    </r>
    <r>
      <rPr>
        <sz val="8"/>
        <rFont val="Arial"/>
        <family val="2"/>
      </rPr>
      <t xml:space="preserve"> - JOSE JARDANI GIRALDO URIBE: APOYO ECONOMICO PARA VIATICOS Y TRANSPORTE A LA CIUDAD DE MANIZALES PARA RECOGER INFORMACIÓN Y EXPERIENCIA DE DIFERENTES ENTIDADES EN EL MARCO DEL PROYECTO "FORMAS DE INGRESO AL MERCADO INTERNACIONAL DE LAS EMPRESAS EXPORTADORAS DEL HUILA 2015" CODIGO GI2016ECO01 EN LOS DÍAS DEL 14 AL 17 DE JUNIO DE 2016.
</t>
    </r>
    <r>
      <rPr>
        <b/>
        <sz val="8"/>
        <rFont val="Arial"/>
        <family val="2"/>
      </rPr>
      <t>27 - AVANCE 200</t>
    </r>
    <r>
      <rPr>
        <sz val="8"/>
        <rFont val="Arial"/>
        <family val="2"/>
      </rPr>
      <t xml:space="preserve">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16 AL 18 DE JUNIO DE 2016 EN PITALITO COMUNIDAD YANACONA INTILLAGTA - LA ARGENTINA RESGUARDO NUEVO AMANECER. CON EL PROPOSITO DE REALIZAR EL CUARTO ENCUENTRO Y TALLER DE TRABAJO.
</t>
    </r>
    <r>
      <rPr>
        <b/>
        <sz val="8"/>
        <rFont val="Arial"/>
        <family val="2"/>
      </rPr>
      <t>28 - AVANCE 171</t>
    </r>
    <r>
      <rPr>
        <sz val="8"/>
        <rFont val="Arial"/>
        <family val="2"/>
      </rPr>
      <t xml:space="preserve"> - MAURICIO DUARTE TORO: APOYO ECONOMICO PARA TRANSPORTE Y VIATICOS CON EL FIN DE DESPLAZARSE AL MUNICIPIO DE PITALITO DURANTE LOS DÍAS DEL 20 AL 23  DE MAYO,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t>
    </r>
    <r>
      <rPr>
        <b/>
        <sz val="8"/>
        <color indexed="8"/>
        <rFont val="Arial"/>
        <family val="2"/>
      </rPr>
      <t/>
    </r>
  </si>
  <si>
    <r>
      <rPr>
        <b/>
        <sz val="11"/>
        <color theme="1"/>
        <rFont val="Calibri"/>
        <family val="2"/>
        <scheme val="minor"/>
      </rPr>
      <t>APOYO PARA LA CONSOLIDACION DE GRUPOS DE INVESTIGACION:                                                                                                                       1. VIPS-42 - ANA MARIA MAÑOSCA RAMIREZ - NEURORED
2. VIPS-65 - MARIA A. RIVAS COVALEDA - f.salud - salud publica
3. GESTION Y COMPLEJIDAD ORG. - FACECO - GERMAN D. HEMBUZ
4. VIPS-75 - ANDREA DEL PILAR PEREZ CASTRO - F.EDU - PACA
5. VIPS-79 - EDNA CLARENA PINILLA SERRATO - F.SALUD - DNEUROPSY
6. APOYO - MAURO MONTEALEGRE - FACEN - DINUSCO
7. GESTION Y COMPLEJIDAD ORG. - faceco - German D. Hembuz</t>
    </r>
    <r>
      <rPr>
        <sz val="11"/>
        <color theme="1"/>
        <rFont val="Calibri"/>
        <family val="2"/>
        <scheme val="minor"/>
      </rPr>
      <t xml:space="preserve">
     1 - CONTRATO VIPS 114 - JUAN ESTEBAN LOZANO PLAZAS: Prestar servicios Profesionales en investigación del Grupo  de investigación  Carlos finlay adscrito a la Facultad de Salud.. 
2 - AVANCE 124 - MAURO MONTEALEGRE CARDENAS: APOYO ECONOMICO PARA VIATICOS PERNOTADOS A UN DOCENTE CON EL FIN DE PARTICIPAR DE LA FERIA DEL LIBRO Y TRABAJAR CON UN GRUPO DE INVESTIGACIÓN DE LA UNIVERSIDAD JAVERIANA DE LA CIUDAD DE BOGOTA DEL 28 AL 29 DE ABRIL. DEL GRUPO DINUSCO.
3 - AVANCE 133 - ANGELA MAGNOLIA RIOS GALLARDO - LISIMACO VALLEJO: Solicitud de apoyo económico para pago de inscripción  al evento "21ST ANNUAL CONGRESS OF THE EUROPEAN COLLEGE OF SPORT SCIENCE" EN LA CIUDAD DE VIENNA- AUSTRIA, Quienes participaran a este evento son la Vicerrectora de Investigación y Proyección Social Angela Magnolia Rios Gallardo  con la ponencia titulada "HEALTH PROMOTION AND SELF CARE: SANOLOGY PERSPECTIVE",El señor Lisimaco Vallejo Cuellar quien representara a la Universidad Surcolombiana con los Grupos de Investigación SALUD PÚBLICA, DESARROLLO SOCIAL Y DERECHOS HUMANOS y el grupo DNEUROPSY, presentara la ponencia titulada "FAMILY FUNCTION AND LIFESTYLE IN UNIVERSITY STUDENTS" 
4 - AVANCE 177 - MAURO MONTEALEGRE CARDENAS: APOYO ECONOMICO PARA VIATICOS PERNOTADOS A UN DOCENTE CON EL FIN DE PARTICIPAR DE  TRABAJAR CON GRUPOS DE INVESTIGACIÓN DE LA UNIVERSIDADES NACIONAL, JAVERIANA Y LOS ANDES EN LA CIUDAD DE BOGOTA DEL 26 Y 27 DE MAYO. DEL GRUPO DINUSCO.
5 - CONTRATO VIPS 198 - CRISTIAN FERNANDO PERDOMO PARRA: Prestar los servicios de apoyo a la gestión en la Realización de la traducción del español al inglés, de tres (3) artículos de investigación, con el fin de ser presentados a revistas internacionales
6 - CONTRATO VIPS 193 - LABORATORIO DE INGENIERIA Y METROLOGIA S.A.S.: Entregar a titulo de venta, equipos de laboratorio para el laboratorio de construcciones de Facultad de Ingenieria de la USCO
7 - AVANCE 210 -  JASMIDT VERA CUENCA: APOYO ECONOMICO PARA VIATICOS PERNOTADOS A UN DOCENTE CON EL FIN DE PARTICIPAR DE  TRABAJAR CON GRUPOS DE INVESTIGACIÓN DE LA UNIVERSIDADES NACIONAL, JAVERIANA Y SERGIO ARBOLEDA DE BOGOTÁ. EN LA CIUDAD DE BOGOTA DEL 16 Y 17 DE JUNIO DE 2016. DEL GRUPO DINUSCO.
8 - AVANCE 212 - NELSON GUTIERREZ GUZMAN: SOLICITUD DE VIATICOS  PARA UN DOCENTE CON EL FIN DE ASISTIR AL EVENTO ACADEMICO "N8 AGRIFOOD LAUNCH 2016: ONE NETWORK, MANY SOLUTIONS" A REALIZARSE EN MANCHESTER-INGLATERRA. DEL 20 AL 23 DE JUNIO DE 2016. CON CARGO AL GRUPO CATEGORIZADO DE INVESTIGACION.
9 - AVANCE 209 - MAURO MONTEALEGRE CARDENAS: APOYO ECONOMICO PARA VIATICOS PERNOTADOS A UN DOCENTE CON EL FIN DE PARTICIPAR DE  TRABAJAR CON GRUPOS DE INVESTIGACIÓN DE LA UNIVERSIDADES NACIONAL, JAVERIANA Y SERGIO ARBOLEDA DE BOGOTÁ. EN LA CIUDAD DE BOGOTA DEL 16 Y 17 DE JUNIO DE 2016. DEL GRUPO DINUSCO.
10 - AVANCE -  HUMBERTO RUEDA RAMIREZ: CP 048 PASAJE AEREO  INTERNACIONAL CON EL FIN DE DESPLAZARSE A ESPAÑA PARA PRESENTAR PONENCIAS                          </t>
    </r>
  </si>
  <si>
    <t>FORMULACION DE RESULTADOS DE INVESTIGACION (PATENTES, PROTOTIPOS, VARIEDADES VEGETALES O ANIMALES):                                                                         1 - VIPS-102 - MUÑOZ ABOGADOS SAS - Consultorias para formulaión de patentes.                                                                                                                                                                                                                                                                                                                                                                                                                                                                                               1 - CONTRATO VIPS 195 - TITO MORA TRUJILLO - SERVIFOTOLITO: entregar a título de venta, 500 cartillas, para la difusión de los resultados obtenidos de la investigación denominada "Implementación de técnicas de caracterización genética en planteles de reproductores de tilapia nilótica (Oreochromis niloticus)" de la Facultad de Ciencias Exacta y Naturales
2 - CONTRATO VIPS 194 - HECTOR ANDRES JOVEN MENDEZ: entregar el diseño y desarrollo de cd´s multimedia, para difundir los resultados de la investigación denominada "Obtención de protocolos de la alimentación de la tilapia" de la Facultad de Ciencias Exactas y Naturales</t>
  </si>
  <si>
    <t>1. APORTE USCO - CONVENIO No. 707 - EMGESA
AVANCE - RUBEN DARIO VALBUENA - compra alevinos
2. APORTE USCO - CONVENIO No. 006 
AVANCE - BEATRIZ ELENA ZAPATA BERRUECOS
3. APORTE USCO - CONVENIO No. 004
AVANCE - MAURICIO CARRILLO - 11, 14, 21 marzo
1 - AVANCE 137 - RUBEN DARIO VALBUENA VILLARREAL: APOYO ECONOMICO PARA COMPRA DE REPRODUCTORES DE CAPAZ, BOCACHICO, PATALO, PEJE PARA LA EJECUCIÓN DEL CONVENIO EMGESA 707 USCO, TAMBIEN APOYO ECONOMICO PARA ALQUILER DE VEHICULO PARA EL TRANSPORTE DE INVESTIGADORES, ALQUILER DE CAMION REFRIGERADOR PARA EL TRANSPORTE DE PECES RUTA BARRANCABERMEJA-JUNCAL (HUILA), VIATICOS DE UN DOCENTE Y MANUTENCIÓN DE 2 CONTRATISTAS DEL CONVENIO. DEL 6 AL 8 DE MAYO DE 2016 A BARRANCABERMEJA.
2 - CONTRATO VIPS 154 - CLAUDIA PATRICIA LLANOS RIVERA: Prestar servicios profesionales de psicóloga con el objeto de brindar apoyo en la fase de sistematización de resultados e informes finales dentro del marco del proyecto “Intervención neurocognitiva componente "Teoría de la Mente" en niños escolares con Trastornos comportamentales” en ejecución del Convenio 202 de 2013 con Colciencias. 
3 - CONTRATO VIPS 184 - MICROBIOLOGIA Y GENETICA LTDA - MICROGEN LTDA: entregar a título de venta materiales de laboratorio necesarios para el desarrollo del Convenio No. 004 de 2014 suscrito entre INFIHUILA - USCO
4 - CONTRATO VIPS 173 - YULY ALEJANDRA PERDOMO AGUIRRE: Prestar sus servicios Profesionales en la elaboración y entrega de los informes finales del proyecto “Implementación de técnicas de caracterización genética en planteles de reproductores de tilapia nilótica…” en ejecución del Convenio No. 004 de 2014 INFIHUILA  -USCO. 
5 - CONTRATO VIPS 186 - TRASFER S.A.S.: entregar alimento mircroparticulado, para la ejecución de los convenios No. 001 y 005 de 2014, celebrado entre INFIHUILA y la USCO
6 - CONTRATO VIPS 182 - OPTIMUS CENTRO DE ATENCION INTEGRAL EN SALUD LTDA: prestar el servicio de laboratorio con el fin de determinar los acidos grasos y triploidia en huevos y larvas de peces, para la ejecución de los convenios No. 005 y 006 de 2014, celebrado entre INFIHUILA y la USCO</t>
  </si>
  <si>
    <r>
      <rPr>
        <b/>
        <sz val="11"/>
        <color indexed="8"/>
        <rFont val="Calibri"/>
        <family val="2"/>
      </rPr>
      <t>1. LINA MARIA LOPEZ ROA,</t>
    </r>
    <r>
      <rPr>
        <sz val="11"/>
        <color theme="1"/>
        <rFont val="Calibri"/>
        <family val="2"/>
        <scheme val="minor"/>
      </rPr>
      <t xml:space="preserve"> - </t>
    </r>
    <r>
      <rPr>
        <sz val="8"/>
        <color indexed="8"/>
        <rFont val="Calibri"/>
        <family val="2"/>
      </rPr>
      <t>apoyar el fortalecimiento de la producción intelectual de los investigadores de la Universidad Surcolombiana</t>
    </r>
    <r>
      <rPr>
        <sz val="11"/>
        <color theme="1"/>
        <rFont val="Calibri"/>
        <family val="2"/>
        <scheme val="minor"/>
      </rPr>
      <t xml:space="preserve">.
</t>
    </r>
    <r>
      <rPr>
        <b/>
        <sz val="11"/>
        <color indexed="8"/>
        <rFont val="Calibri"/>
        <family val="2"/>
      </rPr>
      <t>2. PATRICIA GUTIERREZ -</t>
    </r>
    <r>
      <rPr>
        <sz val="11"/>
        <color theme="1"/>
        <rFont val="Calibri"/>
        <family val="2"/>
        <scheme val="minor"/>
      </rPr>
      <t xml:space="preserve">  </t>
    </r>
    <r>
      <rPr>
        <sz val="9"/>
        <color indexed="8"/>
        <rFont val="Calibri"/>
        <family val="2"/>
      </rPr>
      <t xml:space="preserve">apoyo económico para un estudiantes que participaran en el congreso latinoamericano y centroamericano de semilleros, grupos y líderes de investigación, con el proyecto participación ciudadana y procesos de planificación en el municipio de AIPE-HUILA, como presentación oral y poster, que se realizara en LA HABANA CUBA del 28  al 30 de abril de 2016 </t>
    </r>
    <r>
      <rPr>
        <sz val="11"/>
        <color theme="1"/>
        <rFont val="Calibri"/>
        <family val="2"/>
        <scheme val="minor"/>
      </rPr>
      <t xml:space="preserve">
</t>
    </r>
    <r>
      <rPr>
        <b/>
        <sz val="11"/>
        <color indexed="8"/>
        <rFont val="Calibri"/>
        <family val="2"/>
      </rPr>
      <t>3. ZULLY CUELLAR LOPEZ</t>
    </r>
    <r>
      <rPr>
        <sz val="11"/>
        <color theme="1"/>
        <rFont val="Calibri"/>
        <family val="2"/>
        <scheme val="minor"/>
      </rPr>
      <t xml:space="preserve">- </t>
    </r>
    <r>
      <rPr>
        <sz val="8"/>
        <color indexed="8"/>
        <rFont val="Arial"/>
        <family val="2"/>
      </rPr>
      <t>apoyo económico para pasaje aéreo a una docente y dos estudiantes que participaran en calidad de ponentes en EL IX CONGRESO INTERNACIONAL DIDACTICAS DE LAS CIENCIAS Y XIV Taller Internacional sobre la Enseñanza de la Física a realizarse el 20 de marzo al 01 de abril de 2016 en la ciudad de la habana cuba.</t>
    </r>
    <r>
      <rPr>
        <sz val="11"/>
        <color theme="1"/>
        <rFont val="Calibri"/>
        <family val="2"/>
        <scheme val="minor"/>
      </rPr>
      <t xml:space="preserve">
 1 - ORDEN ADMINISTRATIVA 30 - BANCO DE LA REPUBLICA: Con base en la en la solicitud 7.4-047-2016ª del 26 de febrero donde solicita la Renovación a la Red de Biblioteca Luis Ángel Arango, para la divulgación del conocimiento,
2 - CONTRATO VIPS 108 - TITO MORA TRUJILLO - SERVI FOTO LITO: entregar a título de venta el diseño y diagramación del boletin informativo virtual ORNI opina. Boletin de la Oficina de Relaciones Nacionales e Internacionales - ORNI de la USCO</t>
    </r>
  </si>
  <si>
    <t>DISEÑO DE APLICATIVOS DIGITALES PARA DIVULGAR LA INVESTIGACION
1. VIPS-24 - FREDY HERNAN SANCHEZ MONTAÑA
2. VIPS-58 - LUIS FELIPE CELIS FIERRO
3 - CONTRATO VIPS 175 - HECTOR ANDRES JOVEN MENDEZ - SOFTWORK SERVICES: entregar el diseño, edición de pagina web con aplicativo virtual, cartilla digital para los convenios No. 005 y 006 de 2014 celebrado entre INFIHUILA y la USCO</t>
  </si>
  <si>
    <t>En acta de comité editorial se planteo el proyecto para la elaboracion de portafolio y repositorio de produccioón intelectual                                                                                                                                                                                                                                                                                                                1 - AVANCE 108 - ANA ORSIDIS OROZCO ROJAS: APOYO ECONOMICO EN DESARROLLO DEL EVENTO" LA 29 FERIA INTERNACIONAL DEL LIBRO" CORRESPONDIENTES A TRANSPORTE TERRESTRE Y MANUTENCIÓN POR 16 DÍAS A DOS CONTRATISTAS Y VIATICOS Y TRANSPORTE A UN DOCENTE, ALQUILER DE UN STAND, ALQUILER DE VEHICULO Y LOGISTICA DEL EVENTO QUE SE REALIZARA EN LA CIUDAD DE BOGOTA DEL 19 DE ABRIL AL 02 DE MAYO DE 2016. PERO SE DESPLAZAN A BOGOTA DESDE EL 14 DE ABRIL.</t>
  </si>
  <si>
    <r>
      <rPr>
        <b/>
        <sz val="11"/>
        <color theme="1"/>
        <rFont val="Calibri"/>
        <family val="2"/>
        <scheme val="minor"/>
      </rPr>
      <t xml:space="preserve">1. O.A.-27 - ASOC. DE EDITORIALES U - ASEUC - william torres       </t>
    </r>
    <r>
      <rPr>
        <sz val="11"/>
        <color theme="1"/>
        <rFont val="Calibri"/>
        <family val="2"/>
        <scheme val="minor"/>
      </rPr>
      <t xml:space="preserve">                                                                                                                              1- AVANCE 135 - GERMAN ALFONSO LOPEZ DAZA: APOYO ECONOMICO PARA PAGO DE MEMBRESIA A LA ASSOCIATION FRANCAISE DE DROIT CONSTITUTIONNELL  CORRESPONDIENTES A L AÑO 2016, SE SOLICITA POR AVANCE DEBIDO A QUE CORRESPONDE A UN PAGO INTERNACIONAL QUE SE REALIZA CON DEBITO A TARJETA DE CREDITO. </t>
    </r>
  </si>
  <si>
    <r>
      <rPr>
        <b/>
        <sz val="11"/>
        <color theme="1"/>
        <rFont val="Calibri"/>
        <family val="2"/>
        <scheme val="minor"/>
      </rPr>
      <t xml:space="preserve">1. O.A.-1 - ELSEVIER   </t>
    </r>
    <r>
      <rPr>
        <sz val="11"/>
        <color theme="1"/>
        <rFont val="Calibri"/>
        <family val="2"/>
        <scheme val="minor"/>
      </rPr>
      <t xml:space="preserve">                                                                                                                                                                                            1 - ORDEN ADMINISTRATIVA 31 - D.M.S. EDICIONES E INVESTIGACIONES: pago para suscripción anual con dicha entidad comercial con el fin de dar continuidad con el Uso de la Base de Datos Infolegaldms para toda la comunidad universitaria
2 - CONTRATO VIPS 175 - HECTOR ANDRES JOVEN MENDEZ - SOFTWORK SERVICES: entregar el diseño, edición de pagina web con aplicativo virtual, cartilla digital para los convenios No. 005 y 006 de 2014 celebrado entre INFIHUILA y la USCO</t>
    </r>
  </si>
  <si>
    <t>Se programa diagnostico de el archivo de gestion y se diseña el espacio para ubicar el archivador, proyectado para 10 años.                                                                                                                                                                                                          1 - CONTRATO VIPS 136 - CARLOS ARTURO VICTORIA AMAYA: entregar a título de venta archivador rodante, para dotar la Vicerrectoria de Investigación y Proyección Social de la USCO</t>
  </si>
  <si>
    <r>
      <rPr>
        <b/>
        <sz val="11"/>
        <color theme="1"/>
        <rFont val="Calibri"/>
        <family val="2"/>
        <scheme val="minor"/>
      </rPr>
      <t xml:space="preserve">1. APOYO - GERMAN LOPEZ DAZA – seminario de Indexación de revistas Bogotá - 1-2 marzo  </t>
    </r>
    <r>
      <rPr>
        <sz val="11"/>
        <color theme="1"/>
        <rFont val="Calibri"/>
        <family val="2"/>
        <scheme val="minor"/>
      </rPr>
      <t xml:space="preserve">                                                                                        1 - ORDEN ADMINISTRATIVA 35 - CARLOS FERNANDO NARVAEZ - AMERICAN SOCIETY FOR MICROBIOLOGY: pago para realizar publicación en la revista Clinical and Vaccine Immunology del trabajo titulado “Viability and Functionality of Cryopreserved Peripheral Blood Mononuclear Cells In Pediatric Dengue” 
2 - ORDEN ADMINISTRATIVA 36 - TR + S TRADUCCIONES &amp; SERVICIOS SAS.: pago del servicio de traducciones de los títulos, resúmenes, palabras claves y los editoriales de los números de la revista ENTORNOS correspondientes al año 2015
3 - RESOLUCIÓN 04 - GUILLERMO LEÓN RÚA URIBE - CARLOS PEREA SANDOVAL - CLAUDIA PATRICIA HENAO LEMA - GLORIA YANETH FLOREZ YEPES - PEDRO FELIPE DIAZ ARENAS - CAROLINA GUTIERREZ DE PIÑERES BOTERO - LIZETH MANUELA AVELLANEDA TORRES - LIDA MILENA RODRÍGUEZ NAVARRO - GUSTAVO JOSÉ AROCA MARTÍNEZ - LORENA MARTINEZ DELGADO - GERMAN DAVID GOMEZ PALACIO -  JAVIER DIAZ CASTRO - MÓNICA FRANCO ANGEL - MARCO ANTONIO MORALES OSORIO - JAVIER ALONSO ZAMBRANO HERNÁNDEZ - ALEXANDER RODRÍGUEZ BUSTAMANTE - OCHY MERCEDES VARGAS GUTIERREZ - PEDRO FELIPE DIAZ ARENAS - DAVID ORLANDO CAMARGO CÁRDENAS - MÓNICA  GÓMEZ BOTERO - CLAUDIA MARITZA GUZMÁN ARIZA - AURA MARGARITA CALLE GUERRA - MARIO ENRIQUE ERASO BELALCÁZAR - CARLOS ALBERTO VARGAS JIMÉNEZ - VÍCTOR MANUEL CABALLERO ORTÍZ - MARIA LUCIA TORRES VILLAREAL - TANIA GICELA BOLAÑOS ENRIQUEZ - BEATRIZ LONDOÑO TORO - MARIELA INÉS SÁNCHEZ CARDONA - NUBIA CAROLINA RODRIGUEZ BEJARANO: Reconocer a los docentes de la base de datos establecida por COLCIENCIAS como Pares Evaluadores para la evaluación de los proyectos de la Convocatoria Interna No. 02 para conformar el Banco de proyectos solidarios elegibles de Proyección Social para la vigencia 2016
4 - CONTRATO VIPS 148 - TITO MORA TRUJILLO - SERVI FOTO LITO:  entregar a título de venta el diseño, diagramación e impresión de la revista Crecer empresarial No. 26, de la Facultad de Economía y Administración de la USCO
5 - CONTRATO VIPS 164 - YOLANDA ROCIO MELO MARROQUIN - GRAFIWEB:  prestar el servicio de diagramación e impresión de la edición No. 14, volumen 7 No. 2 de la revista de la Facultad de Salud de la USCO.
6 - CONTRATO VIPS 176 - TITO MORA TRUJILLO - SERVI FOTO LITO:  entregar el diseño, edición e impresión de cartilla,  para el desarrollo de los Convenios No. 001 y 005 de 2014, suscripto entre INFIHUILA y la USCO 
7 - RESOLUCIÓN 26 - MIGUEL DANILO MOLINA BOHORQUEZ  - LUZ POSADA CHAVES: RECONOCER a los docentes de la lista establecida por COLCIENCIAS como Pares Evaluadores para que evalúen los proyectos de libros presentados
8 - ORDEN ADMINISTRATIVA 045 - CADMUS, A CENVEO COMPANY: publicación en la revista Clinical and Vaccine Immunology del trabajo titulado “Viability and Functionality of Cryopreserved Peripheral Blood Mononuclear Cells In Pediatric Dengue” con la empresa AMERICAN SOCIETY FOR MICROBIOLOGY
9 - RESOLUCIÓN 25 -  MARLY JOHANA BAHAMON MUÑETON - ADRIANA MARIA ANGEL BOTERO - CARLOS MARIO MOLINA BETANCUR - RICARDO ECHEVARRIA RAMIREZ - GERARDO CARDOZO RINCON - CLAUDIA FIGUEROA - JUAN DIEGO LOPERA ECHAVARRIA - MONICA MARION CATAÑO OTALORA - HENRY PORTELA GUARIN - WILLIAM MANUEL MORA PENAGOS - WILLIAM MANUEL MORA PENAGOS -  JOSE ARMANDO VIDARTE CLAROS - LUZ AMELIA HOYOS CUARTAS - BLANCA CECILIA ZULUAGA DIAZ - MARIO EDUARDO GIRALDO OLIVEROS: RECONOCER a los docentes de la lista establecida por COLCIENCIAS como Pares Evaluadores para que evalúen la productividad académica presentada por los docentes de la Universidad Surcolomnbiana
10 - ORDEN DE SEVICIO SIMPLICADA #FCJP-024-2016 - MARTHA CECILIA ABELLA DE FIERRO</t>
    </r>
  </si>
  <si>
    <t xml:space="preserve">1. VIPS-37 - MARCO ANTONIO CEBALLOS ALBARRACIN: Profesional en evaluación editorial, asesoría en redacción de originales para publicar
2. VIPS-38 - SHIRLEY SOLANGHI CALDERON TORRES: profesional producción de revistas científicas 
</t>
  </si>
  <si>
    <r>
      <rPr>
        <b/>
        <sz val="11"/>
        <color theme="1"/>
        <rFont val="Calibri"/>
        <family val="2"/>
        <scheme val="minor"/>
      </rPr>
      <t>1. VIPS-36 - LISETH ANDREA SALAS CARVAJAL: apoyo admón. en la editorial
2. VIPS-37 - MARCO ANTONIO CEBALLOS ALBARRACIN</t>
    </r>
    <r>
      <rPr>
        <sz val="11"/>
        <color theme="1"/>
        <rFont val="Calibri"/>
        <family val="2"/>
        <scheme val="minor"/>
      </rPr>
      <t xml:space="preserve">
1 - RESOLUCIÓN 25 - WILLIAM MANUEL MORA PENAGOS -  JOSE ARMANDO VIDARTE CLAROS - LUZ AMELIA HOYOS CUARTAS - BLANCA CECILIA ZULUAGA DIAZ - MARIO EDUARDO GIRALDO OLIVEROS: RECONOCER a los docentes de la lista establecida por COLCIENCIAS como Pares Evaluadores para que evalúen la productividad académica presentada por los docentes de la Universidad Surcolomnbiana
2 - RESOLUCIÓN 24 - GLADYS ZAMUDIO TOBAR - GABRIEL JAIME COLORADO ZULUAGA - YINIVA CAMARGO CAICEDO - KATHERINE TATIANA RENDONDO DE ORO - ASTRID BIBIANA RODRIGUEZ CORTES - DAVID ORLANDO CAMARGO CARDENAS - ALFONSO RODRIGUEZ RAMIREZ - ANDRES MAURICIO VILLEGAS HINCAPIE - MONICA DEL ROSARIO GOMEZ BOTERO - CAROLINA GUTIERREZ DE PIÑERES BOTERO - LIDA MILENA RODRIEGUEZ NAVARRO - ANDRES BARRIOS RUBIO - NATALIA ESCOBAR ESCOBAR - HERNAN ALEJANDRO OLANO GARCIA - MAURICIO BOCANUMENT ARBELAEZ - ANA PATRICIA PABON MANTILLA - LEONEL SANONI CHARRY VILLALBA - ORLANDO PARDO MARTINEZ - ROSEMBERT ARIZA SANTAMARIA: Reconocer a los docentes de la base de datos establecida por COLCIENCIAS como pares evaluadores para la evaluación de los proyectos de la convocatoria interna No. 02 para conformar el banco de proyectos solidarios elegibles de proyección social para la vigencia 2016
3 - RESOLUCIÓN 27 - LILIAM CRISTINA AGUDELO MORIMTSU - BLANCA NELLY GALLARDO CERON - GLORIA PATRICIA MARCIALES VIVAS - LIGIA URBINA MOLANO - ALFREDO JOSE CONSTAIN ARAGON - ALFREDO JOSE CONSTAIN ARAGON: RECONOCER a los docentes de la lista establecida por COLCIENCIAS como pares evaluadores para que evaluen los artículos presentados.
4 - RESOLUCIÓN 28 - LIDA MILENA RODRIGUEZ NAVARRO - JORGE MIGUEL MIZUNO HAYDAR - SIAVOSH SADEGHIAN KHALAJABANI - MONICA FRANCO ANGEL: Reconocer a los docentes de la lista establecida por COLCIENCIAS como Pares Evaluadores para que evalúen los proyectos de Investigación de los grupos y semilleros de Investigación de las Facultades de la Universidad Surcolombiana
5 - RESOLUCIÓN 29 -  MARIO ALBERTO CAJAS SARRIA - JAVIER ENRIQUE VELEZ SANCHEZ: Reconocer a los docentes de la lista establecida por COLCIENCIAS como Pares Evaluadores para que evalúen la productividad académica presentada por los docentes  de la Universidad Surcolombiana
6 - RESOLUCIÓN 30 - ASTRID BIBIANA RODRIGUEZ CORTES - MARY SOL NARVAEZ CASTRO: Reconocer a los docentes de la lista establecida por COLCIENCIAS como Pares Evaluadores para que evalúen los proyectos de Investigación de los grupos y semilleros de Investigación de las Facultades de la Universidad
7 - RESOLUCIÓN 31 - OMAR MUÑOZ SANCHEZ: Reconocer a los docentes de la lista establecida por COLCIENCIAS como Pares Evaluadores para que evalúen la productividad académica presentada por los docentes de la Universidad Surcolombiana
</t>
    </r>
  </si>
  <si>
    <r>
      <rPr>
        <b/>
        <sz val="11"/>
        <color theme="1"/>
        <rFont val="Calibri"/>
        <family val="2"/>
        <scheme val="minor"/>
      </rPr>
      <t xml:space="preserve">1. ASOCIACION DE EDITORIALES UNIV.  DE COLOMBIA – ASEUC: cuota anual.  </t>
    </r>
    <r>
      <rPr>
        <sz val="11"/>
        <color theme="1"/>
        <rFont val="Calibri"/>
        <family val="2"/>
        <scheme val="minor"/>
      </rPr>
      <t xml:space="preserve">                                                                                                    1 - ORDEN ADMINISTRATIVA 33 - ANA ORSIDIS OROZCO ROJAS: pago para la implementación del Datafono inalámbrico con el fin de recaudar las ventas realizadas desde la Editorial de la Universidad Surcolombiana
2 - RESOLUCION 15 - CHRISTIAN HEDERICH MARTÍNEZ: RECONOCER como instructor para el desarrollo de la “Conferencia sobre redacción de Artículos Científicos en Revistas Indexadas”, con duración de Ocho (08) horas.
3 - AVANCE 204 - WILLIAM FERNANDO TORRES SILVA: APOYO ECONOMICO PARA MANUTENCIÓN A DOS DOCENTES INVITADOS QUE VAN A ORIENTAR EL "TALLER EN PROCESOS DE PRODUCCIÓN, CONCEPCION Y ESCRITURA DE LIBROS" DIRIGIDO AL PERSONAL DE LA EDITORIAL, VICERRECTORIA DE INVESTIGACION, DECANOS Y AUTORES DE LOS LIBROS QUE SE PRESENTARON EN EL MARCO DE LA CONVOCATORIA PARA PUBLICACIÓN DE LIBROS 2016-2017 EL EVENTO SE LLEVARA A CABO EN NEIVA EL 13 Y 14 DE JUNIO DE 2016.</t>
    </r>
  </si>
  <si>
    <t>200   Eventos</t>
  </si>
  <si>
    <t>16 Talleres</t>
  </si>
  <si>
    <t xml:space="preserve">1. PROGRAMA ONDAS DEL CONVENIO 245 DE 2014.
• 1 - AVANCE 121 -  JOSE LUIS VALDERRAMA AGUIRRE: APOYO ECONOMICO  PARA TRANSPORTE Y MANUTENCIÓN ADOS CONTRATISTAS CON EL FIN DE REALIZAR APOYO LOGISTICO Y ACOMPAÑAMIENTO EN LA REALIZACIÓN DE VIDEO PARA COLCIENCIAS EN EJECUCIÓN DEL CONVENIO245 DE 2014 EN EL MUNICIPIO DE VILLAVIEJA DEL 25 AL 27 DE ABRIL DE 2016.
• 2 - CONTRATO VIPS 118 - GLORIA MARIA VEGA MONTENEGRO: Prestar los servicios profesionales de apoyo a la coordinación de  las asesorías metodológicas y temáticas de los grupos escolares de investigación Ondas en ejecución del Convenio 245 de 2014. 
• 3 - CONTRATO VIPS 119 - ALBA LUZ OCAÑA CORTES: Prestar servicios profesionales como asesor contable y financiero al Programa Ondas, en ejecución del Convenio 245 Usco- Gobernación del Huila. 
• 4 - CONTRATO VIPS 120 - JOSE LUIS VALDERRAMA AGUIRRE: Prestar sus servicios profesionales como Asesor de información e internacionalización del Programa Ondas En ejecución del Convenio 245 de 2014. 
• 5 - CONTRATO VIPS 121 - JHONATAN RUIZ LEON: Prestar sus servicios profesionales como Asesor de desarrollo del sistema de información, seguimiento y evaluación, al Programa Ondas. En ejecución del Convenio 245 de 2014. 
• 6 - CONTRATO VIPS 122 - JUAN GUILLERMO LOPEZ ROA: Prestar los servicios profesionales para asesorar y acompañar a los grupos de investigación escolar del programa ONDAS en la línea de cultura ciudadana y emprendimiento para los municipios de Neiva y Aipe, en ejecución del convenio 245 de 2014.
• 7 - CONTRATO VIPS 123 - RUTH RODRIGUEZ ORJUELA: Prestar los servicios profesionales para asesorar y acompañar a los grupos de investigación escolar del programa ONDAS en la línea ciencias sociales del comportamiento, educación y pedagogía para los municipios de Neiva y Aipe, en ejecución del convenio 245 de 2014. 
• 8 - CONTRATO VIPS 124 - JHONATAN AMEZQUITA LIZCANO: Prestar los servicios profesionales para asesorar y acompañar a los grupos de investigación escolar del programa ONDAS en los municipios de Nátaga, Tesalia, Paicol, La Plata y La Argentina, en ejecución del convenio 245 de 2014.. 
• 9 - CONTRATO VIPS 125 - NORMEN ALEJANDRO MOLINA VIVAS: Prestar los servicios profesionales para asesorar y acompañar a los grupos de investigación escolar del programa ONDAS en los municipios de Gigante, Garzón, Agrado, Pital y Tarqui, en ejecución del convenio 245 de 2014. 
• 10 - CONTRATO VIPS 126 - YIMY NAVARRO BRAVO: Prestar los servicios profesionales para asesorar y acompañar a los grupos de investigación escolar del programa ONDAS en los municipios de Elias, Timana, Pitalito y Palestina, en ejecución del convenio 245 de 2014. 
• 11 - CONTRATO VIPS 127 - ALVEIRO MUÑOZ MALAGON: Prestar los servicios profesionales para asesorar y acompañar a los grupos de investigación escolar del programa ONDAS en los municipios de Oporapa, Saladoblanco, Isnos y San Agustín, en ejecución del convenio 245 de 2014.
• 12 - CONTRATO VIPS 128 - ABELARDO GARCIA ROJAS: prestar los servicios profesionales para asesorar y acompañar a los grupos de investigación escolar del programa ONDAS en los municipios de Palermo, Santa María, Teruel, Iquira y Yaguará, en ejecución del convenio 245 de 2014. 
• 13 - CONTRATO VIPS 129 - LORENA ANDREA GUEVARA BARREIRO: Prestar los servicios profesionales  para asesorar y acompañar a los grupos de investigación escolar del programa ONDAS en los municipios de Rivera, Campoalegre, Algeciras y Hobo, en ejecución del convenio 245 de 2014. 
• 14 - CONTRATO VIPS 130 - EDNA XIOMARA RODRIGUEZ ROBLES: Prestar los servicios profesionales para asesorar y acompañar a los grupos de investigación escolar del programa ONDAS en los municipios de Colombia, Baraya, Tello y Villavieja, en ejecución del convenio 245 de 2014. 
• 15 -  CONTRATO VIPS 131 - PATRICIA FUENTES LOZANO: Prestar los servicios profesionales como asesor para construir la estrategia de acompañamiento orientada a la introducción de la investigación como estrategia pedagógica en los currículos de cuatro instituciones educativas favorecidas por el programa ONDAS en el departamento del Huila. 
• 16 - CONTRATO VIPS 132 - DAIAN DANOVIS YUSTRES GARCIA: Prestar los servicios de apoyo a la gestión para asesorar y acompañar a los grupos de investigación escolar del programa ONDAS en los municipios de Altamira, Guadalupe, Suaza y Acevedo, en ejecución del convenio 245 de 2014. 
• 17 - AVANCE 102 - JOSE LUIS VALDERRAMA AGUIRRE: APOYO ECONÓMICO PARATRANSPORTE Y MANUTENCIÓN A UNA CONTRATISTA  CON EL FIN DE VIAJAR A LA CIUDAD DE MANIZALES PARA PARTICIPAR EN LA "I FERIA Y ENCUENTRO INTERNACIONAL DE AVANCES, DESARROLLOS Y EXPERIENCIAS SIGNIFICATIVAS EN CIENCIA, TECNOLOGIA E INNOVACION EN LA BIODIVERSIDAD DEL SUR, EN EL MARCO DE LA UNION DE NACIONES SURAMERICANAS - UNASUR" EN REPRESENTACION DEL CONVENIO ONDAS HUILA EN EL MARCO DEL CONVENIO 245 DE 2014.
• 18 - AVANCE 169 -  ALBA LUZ OCAÑA CORTES: APOYO ECONOMICO  PARA TRANSPORTE Y MANUTENCIÓN A SIETE DOCENTE Y 10 ESTUDIANTES, DE GIGANTE-NEIVA-TIMANA-LA PLATA-GIGANTE-GARZÓN  A LA CIUDAD DE CALI, CON EL FIN DE PARTICIPAR EN EL ENCUENTRO REGIONAL ONDAS "YO AMO LA CIENCIA" 2016, EN REPRESENTACIÓN DEL PROGRAMA ONDAS HUILA EN EL MARCO DEL CONVENIO 245 DE 2014. EL 18-19-20 DE MAYO DE 2016.
• 19 - AVANCE 170 -  GLORIA MARIA VEGA MONTENEGRO: APOYO ECONOMICO  PARA TRANSPORTE Y MANUTENCIÓN A UNA CONTRATISTA  A LA CIUDAD DE CALI, CON EL FIN DE PARTICIPAR EN EL ENCUENTRO REGIONAL ONDAS "YO AMO LA CIENCIA" 2016, EN REPRESENTACIÓN DEL PROGRAMA ONDAS HUILA EN EL MARCO DEL CONVENIO 245 DE 2014.AVANCE 121
2. CONVENIO 001 SUSCRITO ENTRE INFIHUILA Y LA UNIVERSIDAD SURCOLOMBIANA
• 20 - CONTRATO VIPS 138 - JORGE ENRIQUE TORRENTE TRUJILLO: entregar a título de venta materiales de papeleria y oficina, necesarios para el desarrollo de los Convenios No.001, 005 y 006. Suscriptos entre INFIHUILA y la USCO.
• 21 - CONTRATO VIPS 137 - OPTIMUS CENTRO DE ATENCION INTEGRAL EN SALUD LTDA: prestar el servicio de laboratorio clínico con el fin de realizar hemogramas, cortes histológicos, y pruebas bioquímicas, para la ejecución del convenio especial de cooperación N°. 001 de 2014, celebrado entre INFIHUILA Y LA USCO
• 22 - AVANCE 109 - JUDITH SANCHEZ VARGAS: APOYO ECONOMICO EN DESARROLLO DEL EVENTO "SANIDAD Y USO DE PROBIOTICOS EN LA ACUICULTURA" DENTRO DEL MARCO DEL PLAN DE TRANSFERENCIAS DEL CONVENIO DE COOPERACIÓN No. 001, INFIHUILA-USCO, EL CUAL SERA REALIZADO DEL 14 AL 15 DE ABRIL DE 2016. EN GARZÓN Y YAGUARA.
• 24 - CONTRATO VIPS 181 - LILIANA TRUJILLO LEAL - INSUVET DISTRIBUCIONES: entregar a título de venta, alimento balanceado para peces, en la ejecución del convenio No.001 y 005 de 2014, celebrado entre INFIHUILA y la USCO
3. CONVENIO 002 DE 2014 SUSCRITO ENTRE INFIHUILA Y LA UNIVERSIDAD SURCOLOMBIANA
• 25 - ORDEN ADMINISTRATIVA 34 - ARMANDO TORRENTE TRUJILLO: pago de servicio al Laboratorios de Suelos Análisis completo Textura Bouyucos, Densidd, Análisis, Mexclas Min, Calcio, Proyecto No. 03-1233-2015, a razón de 70 muestras de suelos para los análisis correspondientes al proyecto del Convenio No. 002 de 2014, denominado “obtención de Abonos Organicos-minerales como acondicionadores Agrícolas” suscritos con el INFIHUILA-USCO
• 26 - CONTRATO VIPS 180 - EDITORA SURCOLOMBIANA S.A.: prestar el servicio de impresión de cartillas, para la ejecución de los convenios No.002 y 003 de 2014, suscripto entre INFIHUILA y la USCO
• 27 - CONTRATO VIPS 179 - REDES Y COMPUTADORES COLOMBIA S.A.S.:  entregar medios de almacenamiento, para la ejecución de los convenios No.002 y 003 de 2014, celebrado entre INFIHUILA y la USCO
• 28 - CONTRATO VIPS 178 - CENTRO DE DESARROLLO DE NUEVAS TECNOLOGIAS S.A.S.: prestar el servicio de diseño de 2 blogs y 2 micrositios, para la ejecución de los convenios No.002 y 003 de 2014, suscripto entre INFIHUILA y la USCO
4. CONVENIO 003 DE 2014 SUSCRITO ENTRE INFIHUILA Y LA UNIVERSIDAD SURCOLOMBIANA
• 26 - CONTRATO VIPS 180 - EDITORA SURCOLOMBIANA S.A.: prestar el servicio de impresión de cartillas, para la ejecución de los convenios No.002 y 003 de 2014, suscripto entre INFIHUILA y la USCO
• 27 - CONTRATO VIPS 179 - REDES Y COMPUTADORES COLOMBIA S.A.S.:  entregar medios de almacenamiento, para la ejecución de los convenios No.002 y 003 de 2014, celebrado entre INFIHUILA y la USCO
• 28 - CONTRATO VIPS 178 - CENTRO DE DESARROLLO DE NUEVAS TECNOLOGIAS S.A.S.: prestar el servicio de diseño de 2 blogs y 2 micrositios, para la ejecución de los convenios No.002 y 003 de 2014, suscripto entre INFIHUILA y la USCO
• 29 - CONTRATO VIPS 183 - HERNANDO VARGAS BERMEO: arrendar equipo especializado, para la ejecución del convenio No.003 de 2014, celebrado entre INFIHUILA y la USCO
5. CONVENIO 005 SUSCRITO ENTRE INFIHUILA Y LA UNIVERSIDAD SURCOLOMBIANA
• 20 - CONTRATO VIPS 138 - JORGE ENRIQUE TORRENTE TRUJILLO: entregar a título de venta materiales de papeleria y oficina, necesarios para el desarrollo de los Convenios No.001, 005 y 006. Suscriptos entre INFIHUILA y la USCO.
• 24 - CONTRATO VIPS 181 - LILIANA TRUJILLO LEAL - INSUVET DISTRIBUCIONES: entregar a título de venta, alimento balanceado para peces, en la ejecución del convenio No.001 y 005 de 2014, celebrado entre INFIHUILA y la USCO
• 30 - CONTRATO VIPS 111 - ANYI KATHERINE RIVERA SANTAMARIA: Prestar servicios de apoyo a la gestión durante la ejecución de los Convenios N° 005 y 006 de 2014 suscrito entre el IN0FIHUILA Y LA USCO.
• 31 - CONTRATO VIPS 110 - OVER NORIEGA GOMEZ: Prestar servicios de apoyo a la gestión durante la ejecución de los Convenios N° 005 y 006 de 2014 suscrito entre el INFIHUILA Y LA USCO.
6. CONVENIO 006 SUSCRITO ENTRE INFIHUILA Y LA UNIVERSIDAD SURCOLOMBIANA
• 20 - CONTRATO VIPS 138 - JORGE ENRIQUE TORRENTE TRUJILLO: entregar a título de venta materiales de papeleria y oficina, necesarios para el desarrollo de los Convenios No.001, 005 y 006. Suscriptos entre INFIHUILA y la USCO.
• 23 - CONTRATO VIPS 147 - LILIANA TRUJILLO LEAL - INSUVETDISTRIBUCIONES: entregar a título de venta, alimento balanceado para peces, para los convenios especiales de cooperación No. 001 y 006 de 2014, celebrado entre INFIHUILA y la USCO
• 30 - CONTRATO VIPS 111 - ANYI KATHERINE RIVERA SANTAMARIA: Prestar servicios de apoyo a la gestión durante la ejecución de los Convenios N° 005 y 006 de 2014 suscrito entre el IN0FIHUILA Y LA USCO.
• 31 - CONTRATO VIPS 110 - OVER NORIEGA GOMEZ: Prestar servicios de apoyo a la gestión durante la ejecución de los Convenios N° 005 y 006 de 2014 suscrito entre el INFIHUILA Y LA USCO.
7. CONVENIO DE COOPERACIÓN DE CIENCIA Y TECNOLOGÍA N° CEQ 707 DE 2015 CELEBRADO ENTRE LA UNIVERSIDAD SURCOLOMBIANA Y EMGESA.
• 32 - CONTRATO VIPS 134 - BEATRIZ ELENA ZAPATA BERRUECOS: Prestar servicios profesionales como coinvestigador en el desarrollo del Convenio de Cooperación de Ciencia y Tecnología N° CEQ 707 de 2015 celebrado entre la Universidad Surcolombiana y EMGESA.
• 33 - CONTRATO VIPS 133 - RAFAEL ROSADO PUCCINI: Prestar servicios profesionales como Coordinador de aspectos técnicos, científicos y operativos en el desarrollo del Convenio de Cooperación de Ciencia y Tecnología N° CEQ 707 de 2015 celebrado entre la Universidad Surcolombiana y EMGESA.
• 34 - CONTRATO VIPS 135 - NATHALIA CALDERON VARGAS: Prestar sus servicios de apoyo a la gestión, en el desarrollo del  Convenio de Cooperación de Ciencia y Tecnología N° CEQ 707 de 2015 celebrado entre la Universidad Surcolombiana y EMGESA.
• 35 - AVANCE 137 - RUBEN DARIO VALBUENA: APOYO ECONOMICO PARA COMPRA DE REPRODUCTORES DE CAPAZ, BOCACHICO, PATALO, PEJE PARA LA EJECUCIÓN DEL CONVENIO EMGESA 707 USCO, TAMBIEN APOYO ECONOMICO PARA ALQUILER DE VEHICULO PARA EL TRANSPORTE DE INVESTIGADORES, ALQUILER DE CAMION REFRIGERADOR PARA EL TRANSPORTE DE PECES RUTA BARRANCABERMEJA-JUNCAL (HUILA), VIATICOS DE UN DOCENTE Y MANUTENCIÓN DE 2 CONTRATISTAS DEL CONVENIO A BARRANCABERMEJA.
• 36 - CONTRATO VIPS 185 - KASAI SAS ORGANIZACIÓN COMERCIAL: entregar a título de venta de un microscopio, necesario para el desarrollo del Contrato No.CEQ - 707 suscrito entre EMGESA - USCO
• 37 - CONTRATO VIPS 190 - OVER NORIEGA GOMEZ: Prestar servicios de apoyo a la gestión como Tecnólogo en el desarrollo del convenio de cooperación de ciencia y tecnología N° CEQ 707 de 2015 celebrado entre la Universidad Surcolombiana y Emgesa..  
• 38 - CONTRATO VIPS 196 - CARLOS EDUARDO HERRERA MOSQUERA: entregar a título de venta, aires acondicionados, necesarios para la adecuación de los laboratorios de la granja experimental, durante la ejecución del Convenio No.CEQ - 707 suscrito entre EMGESA – USCO
8. CONVENIO NO.1655-2015 SUSCRIPTO ENTRE SHIRE COLOMBIA SAS Y LA UNIVERSIDAD SURCOLOMBIANA
• 39 - CONTRATO VIPS 107 - BIODIAGNOSTICA S.A.S.: entregar a título de venta cajas de carton blancas plastificadas marca USA Scientific necesarias para desarrollar las actividades del proyecto " Edema Angioneurótico Hereditario en Neiva - Colombia", con el fin de cumplir los objetivos del Convenio No.1655-2015 suscripto entre SHIRE COLOMBIA SAS y la USCO, del grupo de Parasitología y Medicina Tropical de la Facultad de Salud.
• 40 - CONTRATO VIPS 109 - ONLINE COMPUTERS:  entregar a título de venta computador de mesa, con el fin de cumplir los objetivos del Convenio No.1655-2015 suscripto entre SHIRE COLOMBIA SAS y la USCO
• 41 - CONTRATO VIPS 113 - SOFTWARESTORE INFORMATICA S.A.S.: entregar a título de venta 2 software el EndNote y el Grapha Prism para equipo de computo, con el fin de realizar análisis de resultados cumpliendo satisfactoriamente los compromisos adquiridos y cumplir los objetivos del Convenio No.1655-2015 suscripto entre SHIRE COLOMBIA SAS y la USCO
• 42 - CONTRATO VIPS 149 - AMAREY NOVA MEDICAL S.A.: entregar a título de venta pruebas genéticas centogene, con el fin de cumplir los objetivos del Convenio No.1655-2015 suscripto entre SHIRE COLOMBIA SAS y la USCO
• 43 - CONTRATO VIPS 161 - SKL BIOMEDICAL INSUMOS MEDICOS S.A.S.: entregar a título de venta insumos para laboratorio para realizar estudios y analizar los resultados de las muestras, necesarios para desarrollar las actividades del Proyecto "Edema Angioneurótico hereditario en Neiva - Colombia" en ejecucion del Convenio No.1655-2015 suscripto entre SHIRE COLOMBIA SAS y la USCO
• 44 - CONTRATO VIPS 187 - FEDERICO DE AMERICA PERDOMO CELIS: Prestar sus servicios de apoyo a la gestión como Asistente de Investigación adscrito al Proyecto “Edema Angioneurótico Hereditario en Neiva-Colombia”, adscrito al Convenio de SHIRE COLOMBIA S.A.S, del Grupo de Parasitología y Medicina Tropical de la Facultad de Salud.
9. CONVENIO CON LA UNIVERSIDAD RHODE ISLAND
• 45 - CONTRATO VIPS 189 - MEDQUILABO LTDA:  entregar a título de venta, insumos para el laboratorio, necesarios para cumplir los compromisos adquiridos en el convenio con la Universidad Rhode Island, del grupo de parasitologia y medicina tropical de la Faultad de Salud de la USCO
10. Convenio Interadministrativo No 001 de 2016
• 46 - CONTRATO VIPS 104 - GERARDO CAMERO MENZA: Prestar servicios profesionales en la estructuración de tres (3) proyectos prioritarios para el Municipio de Paicol en la ejecución del Convenio Interadministrativo No 001 de 2016 el cual tiene por objeto aunar esfuerzos entre la Universidad y el Municipio que permitan fortalecer el desarrollo social, científico, cultural y económico de ambas entidades, en beneficio del interés general de la población.
• 47 - CONTRATO VIPS 105 - FRANCISCO MARTINEZ VELASCO: Prestar servicios profesionales en asistencia técnica y apoyo en la Formulación del Plan de Desarrollo  para el Municipio de Paicol en la ejecución del Convenio Interadministrativo No 001 de 2016 el cual tiene por objeto aunar esfuerzos entre la Universidad y el Municipio que permitan fortalecer el desarrollo social, científico, cultural y económico de ambas entidades, en beneficio del interés general de la población.
• 48 - CONTRATO VIPS 106 - LINDA MARITZA CORREA RIVERA: Prestar servicios profesionales en la estructuración de tres (3) proyectos prioritarios para el Municipio de Paicol en la ejecución del Convenio Interadministrativo No 001 de 2016 el cual tiene por objeto aunar esfuerzos entre la Universidad y el Municipio que permitan fortalecer el desarrollo social, científico, cultural y económico de ambas entidades, en beneficio del interés general de la población. 
• 49 - AVANCE 103 - JORGE ELIECER MARTINEZ GAITAN: APOYO ECONOMICO PARA TRANSPORTE Y MANUTENCION PARA REALIZAR SALIDAS DE CAMPO QUE CONTRIBUIRAN AL CUMPLIMIENTO DEL "CONVENIO INTERADMINISTRATIVO DE COOPERACIÓN No. 01 DE 2016" CUYO OBJETO ES AUNAR ESFUERZOS ENTRE LA UNIVERSIDAD Y EL MUNICIPIO DE PAICOL QUE PERMITE FORTALECER EL DESARROLLO SOCIAL CIENTIFICO, CULTURAL Y ECONOMICO DE AMBAS ENTIDADES EN BENEFICIO DEL INTERES GENERAL DE LA POBLACIÓN" ENTRE LA UNOVERSIDAD Y LA ALCALDIA DE PAICOL DEL 12 AL 15 DE ABRIL EN EL MUNICIPIO DE PAICOL Y PITALITO
• 50 - AVANCE 145 - JORGE ELIECER MARTINEZ GAITAN: APOYO ECONOMICO PARA TRANSPORTE Y MANUTENCIÓN A UNA CONTRATISTA PARA REALIZAR SALIDA DE CAMPO QUE CONTRIBUIRAN  AL CUMPLIMIENTO DEL "CONVENIO INTERADMINISTRATIVO DE COOPERACIÓN No. 01-2016" CUYO OBJETO ES AUNAR ESFUERZOS ENTRE LA UNIVERSIDAD Y EL MUNICIPIO DE PAICOL QUE PERMITA FORTALECER EL DESARROLLO SOCIAL, CIENTIFICO, CULTURAL Y ECONOMICO DE AMBAS ENTIDADES EN BENEFICIO DEL INTERES GENERAL DE LA POBLACION" CELEBRADO ENTRE LA UNIVERSIDAD SURCOLOMBIANA Y LA ALCALDIA DE PAICOL. DEL 16 AL 19 DE MAYO EN EL MUNICIPIO DE PAICOL Y PITALITO.
11. CONVENIO INTERADMINISTRATIVO NO. 305 DE 2014 SUSCRITO ENTRE CAM – UNIVERSIDAD SURCOLOMBIANA
• 51 - CONTRATO VIPS 139 - GEORGINA CORTES FRANCO: Prestar sus servicios  profesionales como comunicadora social y periodista, para la realización y entrega de un Documental en Video para que apoye la ejecución del proyecto “APROVECHAMIENTO SOSTENIBLE DE ESPECIES VEGETALES NATIVAS DE LA VEREDA DOCHE, DISTRITO REGIONAL DE MANEJO INTEGRADO LA TATACOA, MUNICIPIO DE VILLAVIEJA - HUILA” en ejecución del Convenio Interadministrativo No. 305 de 2014 suscrito entre CAM -USCO.
</t>
  </si>
  <si>
    <r>
      <t>1.</t>
    </r>
    <r>
      <rPr>
        <b/>
        <sz val="11"/>
        <color theme="1"/>
        <rFont val="Calibri"/>
        <family val="2"/>
        <scheme val="minor"/>
      </rPr>
      <t xml:space="preserve"> DESARROLLO DEL PROYECTO GI2016SAL04 DENOMINADO "EFECTO DE LA INFECCIÓN NATURAL POR VIRUS DENGUE EN NIÑOS SOBRE LA VIABILIDAD Y FUNCIONALIDAD DE CÉLULAS MONONUCLEARES DE SANGRE PERIFÉRICA CRIO-PRESERVADAS" DEL LABORATORIO DE INFECCIÓN E INMUNIDAD DE LA FACULTAD DE SALUD:</t>
    </r>
    <r>
      <rPr>
        <sz val="11"/>
        <color theme="1"/>
        <rFont val="Calibri"/>
        <family val="2"/>
        <scheme val="minor"/>
      </rPr>
      <t xml:space="preserve">
• 1 - CONTRATO VIPS 112 - ANALYTICA S.A.S.:  Dar a título de venta viales criogénicos, necesarios para desarrollo de proyecto GI2016SAL04 denominado "Efecto de la infección natural por virus dengue en niños sobre la viabilidad y funcionalidad de células mononucleares de sangre periférica crio-preservadas" del lab.de infección e Inmunidad de la Facultad de Salud
• 2 CONTRATO VIPS 143 - ROCHEM BIOCARE COLOMBIA S.A.S.: entregar a título de venta LS Separation Columns, Eco Adhesive y Eco Plates insumos de laboratorio, necesarios para el desarrollo del proyecto GI2016SAL04 denominado "Efecto de la infección natural por virus dengue en niños sobre la viabilidad y funcionalidad de células mononucleares de sangre periférica crio-preservadas" del Laboratorio de Infección e Inmunidad - grupo de Parasitología y Medicina Tropical de la Facultad de Salud
• 3 - CONTRATO VIPS 116 - BIOLOGIA MOLECULAR LTDA: entregar a título de venta Ficoll- Paque, tubos, necesarios para desarrollo de proyecto llamado "Efecto de la infección natural por virus dengue en niños sobre la viabilidad y funcionalidad de células mononucleares de sangre periférica crio-preservadas" del lab. de infección e inmunidad de la Fac. de Salud
• 4 - CONTRATO VIPS 157 - LINDE COLOMBIA S.A.: entregar a título de venta, 50 kg de dioxido de carbono para el cultivo celular, necesarios para desarrollar actividades del proyecto GI2016SAL04 del laboratorio de infección e inmunidad de la USCO
• 5 - CONTRATO VIPS 155 - FEDERICO DE AMERICA PERDOMO CELIS: Prestar sus servicios de apoyo a la gestiòn como Asistente de Investigación adscrito al Proyecto Interno de Menor cuantía “Efecto de la Infección Natural por Virus Dengue en Niños sobre la Viabilidad y Funcionalidad de Células Mononucleares de Sangre Periférica Criopreservadas”.
</t>
    </r>
    <r>
      <rPr>
        <b/>
        <sz val="11"/>
        <color theme="1"/>
        <rFont val="Calibri"/>
        <family val="2"/>
        <scheme val="minor"/>
      </rPr>
      <t>2. PROYECTO DE INVESTIGACIÓN QUE ACTUALMENTE EJECUTA EL GRUPO NUEVAS VISIONES DEL DERECHO. CIENCIAS JURÍDICAS Y POLÍTICAS</t>
    </r>
    <r>
      <rPr>
        <sz val="11"/>
        <color theme="1"/>
        <rFont val="Calibri"/>
        <family val="2"/>
        <scheme val="minor"/>
      </rPr>
      <t xml:space="preserve">
• 6 - AVANCE 83 - GERMAN ALFONSO LOPEZ DAZA: APOYO ECONÓMICO PARA COMPRA DE PASAJE AEREO NEIVA-BOGOTA-NEIVA Y VIATICOS PARA 2 DOCENTES CON EL FIN DE RECAUDAR INFORMACIÓN EN CONGRESO  DE LA REPUBLICA CON CARGO A PROYECTO DE INVESTIGACIÓN QUE ACTUALMENTE EJECUTA EL GRUPO NUEVAS VISIONES DEL DERECHO.
3. DESARROLLO EL PROYECTO “LA ACCIÓN POPULAR DESPUÉS DE LA ELIMINACIÓN DEL INCENTIVO ECONÓMICO: ANÁLISIS COMPARATIVO DE LOS AÑOS 2009 A 2012”
• 7 - CONTRATO VIPS 115 - Prestar sus servicios profesionales como Investigador en el desarrollo el proyecto “LA ACCIÓN POPULAR DESPUÉS DE LA ELIMINACIÓN DEL INCENTIVO ECONÓMICO: ANÁLISIS COMPARATIVO DE LOS AÑOS 2009 A 2012”. 
4. PROYECTO "ESCALA BASADA EN LA TEORIA DE BETTY NEUMAN, PARA PREDECIR EL RIESGO DE PRESENTAR DELIRIUM EN UCI" GI2016SAL03 DE LA FACULTAD DE SALUD PROGRAMA ENFERMERIA
• 8 - AVANCE 93 - LUZ OMAIRA GOMEZ TOVAR: APOYO ECONÓMICO PARA TIQUETES AEREOS PARA TRAER 2 CONFERENCISTAS PARA REALIZACIÓN DEL "SIMPOSIO SURCOLOMBIANO DE ENFERMERIA EN CUIDADO CRITICO" ORGANIZADOS POR LOS GRUPOS DE INVESTIGACION CUIDAR Y SALUD Y GRUPOS VULNERABLES DEL PROGRAMA DE ENFERMERIA BASADA EN LA TEORIA DE BETTY NEUMAN, PARA PREDECIR RIESGO DE PRESENTAR DELIRIUM EN UCI" GI2016SAL03. QUE SE REALIZARA EN LA FAC. DE SALUD. RUTA BOGOTÁ-NEIVA-BOGOTÁ
5. PROYECTO GI2016EDU08, DENOMINADO "CARACTERIZACIÓN DE LOS PROCESOS FORMATIVOS AL INTERIOR DE LOS ESPACIOS ACADÉMICOS DE DIDÁCTICA I Y DIDÁCTICA II DESDE LA PERSPECTIVA DE LA CONSTRUCCIÓN DEL CONOCIMIENTO PROFESIONAL DEL PROFESOR DE CIENCIAS, EN LOS ESTUDIANTES DEL PROGRAMA CURRICULAR DE LICENCIATURA EN CIENCIAS NATURALES: FÍSICA, QUÍMICA Y BIOLOGÍA DE LA USCO  
• 9 - CONTRATO VIPS 172 - PANAMERICANA LIBRERÍA Y PAPELERIA S.A.:  entregar a título de venta, camara digital, para la ejecucion del proyecto GI2016EDU08
• 10 - CONTRATO VIPS 146 - SOFTWARE SHOP DE COLOMBIA S.A.S.: entregar  a titulo de venta, una licencia de software para un ordenador, en la ejecución del proyecto GI2016EDU08 
6. PROYECTO GI2016CEN01 DENOMINADO "ESTUDIOS FILOGENÉTICOS DE DOS POBLACIONES DE PARODON MAGDALENENSIS POR MEDIO DE ADN MITOCONDRIAL" 
• 11 - AVANCE 96 - MAURICIO CARRILLO AVILA: APOYO ECONÓMICO PARA ALQUILER DE VEHICULO PARA SALIDA DE CAMPO CON EL OBJETIVO DE TOMAS MUESTRAS, EL DESPLAZAMIENTO ES NEIVA-LA PLATA Y NEIVA-TARQUI. TAMBIEN DEL PROYECTO ESTUDIO FILOGENETICO DE DOS POBLACIONES DE PARODON MAGDALENENSIS POR MEDIO DE ADN MITOCONDRIAL CON EL OBJETIVO DE TOMAR MUESTRAS LOS DÍAS  RUTA NEIVA-GARZON-NEIVA
• 12 - CONTRATO VIPS 165 - MICROBIOLOGIA Y GENETICA LTDA: entregar a título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
7. PROYECTO GI2016CEN02 DENOMINADO "IMPLEMENTACIÓN DE LA TÉCNICA DE ADN BARCODING COMO HERRAMIENTA PARA IDENTIFICACIÓN DE ESPECIES DE LA CUENCA DEL MAGDALENA"
• 11 -  AVANCE 96 - MAURICIO CARRILLO AVILA: APOYO ECONÓMICO PARA ALQUILER DE VEHICULO PARA SALIDA DE CAMPO CON EL OBJETIVO DE TOMAS MUESTRAS, EL DESPLAZAMIENTO ES NEIVA-LA PLATA Y NEIVA-TARQUI. TAMBIEN DEL PROYECTO ESTUDIO FILOGENETICO DE DOS POBLACIONES DE PARODON MAGDALENENSIS POR MEDIO DE ADN MITOCONDRIAL CON EL OBJETIVO DE TOMAR MUESTRAS LOS DÍAS  RUTA NEIVA-GARZON-NEIVA
• 12 - CONTRATO VIPS 165 - MICROBIOLOGIA Y GENETICA LTDA: entregar a título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
8. PROYECTO DE INVESTIGACIÓN DE MENOR CUANTIA CON CODIGO GI2016ING03 "ESFUERZOS DE FLEXION Y MODULO DE ELASTICIDAD EN MUESTRAS DE GUADUA ANGUSTIFOLIA KUNT PROCEDENTES DEL MUNICIPIO DE PITALITO -HUILA".
• 13 - AVANCE 98 - MAURICIO DUARTE TORO: APOYO ECONÓMICO PARA VIATICOS Y TRANSPORTE PARA DOS DOCENTES INVESTIGADORES CON EL FIN DE PODER DESPLAZARSE A BOGOTÁ PARA DESARROLLO PROYECTO DE INVESTIGACIÓN DE MENOR CUANTIA 
• 14 - AVANCE 125 - MAURICIO DUARTE TORO: APOYO ECONOMICO  PARA VIATICOS Y TRANSPORTE TERRESTRE CON EL FIN DE DESPLAZARSE AL MUNICIPIO DE PITALITO DURANTE LOS DÍAS 29-30 DE ABRIL DE 2016 CON EL OBJETIVO DE SELECCIONAR LAS GUADUAS EN 5 SITIOS DE LA ZONA RURAL DE ESTE MUNICIPIO Y QUE SERVIRAN DE PROBETAS PARA LA REALIZACIÓN DE ENSAYOS A FLEXIÓN, TODO ESTO ENMARCADO DEL PROYECTO DE INVESTIGACIÓN DE MENOR CUANTIA CODIGO GI2015ING03 TITULADO "ESFUERZO FLEXIÓN Y MODULO DE ELASICIDAD EN MUESTRAS DE GUADUA ANGUSTIFOLIA KUNT PROCEDENTES DEL MUNICIPIO DE PITALITO - HUILA.
• 15 - AVANCE 143 - MAURICIO DUSRTE TORO: APOYO ECONOMICO PARA TRANSPORTE Y VIATICOS CON EL FIN DE DESPLAZARSE AL MUNICIPIO DE PITALITO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 16 - AVANCE 189 - MAURICIO DUARTE TORO: APOYO ECONOMICO PARA TRANSPORTE Y VIATICOS CON EL FIN DE DESPLAZARSE AL MUNICIPIO DE PITALITO DURANTE LOS DÍAS DEL 03 AL 06 DE JUNIO DE 2016,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 17 - AVANCE 171 - MAURICIO DUARTE TORO: APOYO ECONOMICO PARA TRANSPORTE Y VIATICOS CON EL FIN DE DESPLAZARSE AL MUNICIPIO DE PITALITO DURANTE LOS DÍAS DEL 20 AL 23  DE MAYO,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 18 - AVANCE 179 - MAURICIO DUARTE TORO: APOYO ECONOMICO PARA TRANSPORTE Y VIATICOS CON EL FIN DE DESPLAZARSE AL MUNICIPIO DE PITALITO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9. PROYECTO EDUCACION BASICA RURAL EN EL DEPARTAMENTO DEL HUILA.
• 19 - AVANCE 99 - HIPOLITO CAMACHO COY: APOYO ECONÓMICO PARA CUBRIR GASTOS DE TRABAJO DE CAMPO CON EL FIN DE LLEVAR ENTREVISTAS A PROFUNDIDAD, LAS VISITAS A LAS INSTITUCIONES CON DOCENTES DE INSTITUCIONES EDUCATIVAS RURALES. MUNICIPIOS ALGECIRAS, GUADALUPE, PALERMO, PITAL, PITALITO, LA PLATA, LA ARGENTINA E ISNOS. DEL PROYECTO EDUCACION BASICA RURAL EN EL DEPARTAMENTO DEL HUILA.
• 20 - AVANCE 174 - HIPOLITO CAMACHO COY: APOYO ECONOMICO PARA SALIDA DE CAMPO DE 4 INTEGRANTES DEL PROYECTO "EDUCACIÓN BASICA PRIMARIA RUALA EN EL DEPARTAMENTO DEL HUILA" CON EL FIN DE LLEVAR A CABO ENTREVISTAS A PROFUNDIDAD. LAS VISITAS A LAS INSTITUCIONES PARA EL DESARROLLO DE LAS ENTREVISTAS SE LLEVARAN A CABO DURANTE LOS DÍAS COMPRENDIDOS DEL 26-27-31 DE MAYO Y 07-08-09-10 DE JUNIO DE 2016, CON DOCENTES DE INSTITUCIONES EDUCATIVAS RURALES EN LOS MUNICIPIOS DE ALGECIRAS-GUADALUPE-PALERMO-GARZÓ-LA PLATA-LA ARGENTINA-PITALITO-ISNOS.
10. INVESTIGACIÓN "EXPRESIONES MOTRICES: CAMINO PARA CONFIGURAR TEJIDO SOCIAL Y FORTALECER LA IDENTIDAD CULTURAL EN LAS COMUNIDADES INDIGENAS MISAK Y YANACONAS EN EL DEPARTAMENTO DEL HUILA"
• 21 - AVANCE 104 - JUAN CARLOS CUELLAR SANTOS: APOYO ECONOMICO PARA TRANSPORTE Y MANUTENCION PARA 8 INVESTIGADORES QUIENES REALIZARAN SALIDAS DE CAMPO EN INVESTIGACIÓN EN PITALITO COMUNIDAD YANACONA INTILLAGTA - LA ARGENTINA RESGUARDO NUEVO AMANECER.
• 22 - AVANCE 152 -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12 AL 14 DE MAYO DE 2016 EN PITALITO COMUNIDAD YANACONA INTILLAGTA - LA ARGENTINA RESGUARDO NUEVO AMANECER.
• 23 - AVANCE 200 -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16 AL 18 DE JUNIO DE 2016 EN PITALITO COMUNIDAD YANACONA INTILLAGTA - LA ARGENTINA RESGUARDO NUEVO AMANECER. CON EL PROPOSITO DE REALIZAR EL CUARTO ENCUENTRO Y TALLER DE TRABAJO.
11. PROYECTO DE INVESTIGACIÓN Y PROYECCIÓN SOCIAL DE MENOR CUANTÍA DENOMINADO “EVALUACIÓN DE LA PRODUCCIÓN DEL CULTÍVO DE CACAO EN SISTEMAS DE RIEGO DE ALTA FRECUENCIA EN EL NORTE DEL HUILA”
• 24 - CONTRATO VIPS 153 - ANDREA NATALIA JOVEN QUEVEDO: Prestar servicios de apoyo a la gestión en ejecución del proyecto de investigación y proyección social de menor cuantía denominado “EVALUACIÓN DE LA PRODUCCIÓN DEL CULTÍVO DE CACAO EN SISTEMAS DE RIEGO DE ALTA FRECUENCIA EN EL NORTE DEL HUILA”
• 25 - CONTRATO VIPS 156 - SERGIO ANDRES BERMEO ARTUNDUAGA: Prestar servicios de apoyo a la gestión en ejecución del proyecto de investigación y proyección social de menor cuantía denominado “EVALUACIÓN DE LA PRODUCCIÓN DEL CULTÍVO DE CACAO EN SISTEMAS DE RIEGO DE ALTA FRECUENCIA EN EL NORTE DEL HUILA”
12. PROYECTO "HECHOS VICTIMIZANTES EN EL MARCO DEL CONFLICTO ARMADO EN VEGALARGA" CODIGO GI2016CSH04
• 26 - AVANCE 184 - MYRIAM OVIEDO CORDOBA: SOLICITUD DE APOYO ECONOMICO PARA TRANSPORTE CON EL FIN DE REALIZAR SALIDA DE CAMPO QUE SE REALIZARA DEL 26 DE MAYO AL 06 DE JUNIO DE 2016, CON CARGO AL PROYECTO "HECHOS VICTIMIZANTES EN EL MARCO DEL CONFLICTO ARMADO EN VEGALARGA" CODIGO GI2016CSH04, QUE SE LLEVARA A ACABO EN VEGALARGA-NEIVA
13. PROYECTO “CARACTERIZACIÓN DEL TIPO DE INGRESO Y ORIENTACIÓN AL MERCADO INTERNACIONAL DE LAS EMPRESAS EXPORTADORAS DEL HUILA”
• 27 - CONTRATO VIPS 199 -  DANIELA PAKER RIOS: Prestar servicios profesionales como economista  que se encargue de recolectar y procesar la información mediante diferentes técnicas cualitativas y cuantitativas del proyecto “Caracterización del tipo de ingreso y orientación al mercado internacional de las empresas exportadoras del Huila”. 
14. PROYECTO "FORMAS DE INGRESO AL MERCADO INTERNACIONAL DE LAS EMPRESAS EXPORTADORAS DEL HUILA 2015"
• 28 - AVANCE 206  - JOSE JARDANI GIRALDO URIBE: APOYO ECONOMICO PARA VIATICOS Y TRANSPORTE A LA CIUDAD DE MANIZALES PARA RECOGER INFORMACIÓN Y EXPERIENCIA DE DIFERENTES ENTIDADES EN EL MARCO DEL PROYECTO "FORMAS DE INGRESO AL MERCADO INTERNACIONAL DE LAS EMPRESAS EXPORTADORAS DEL HUILA 2015" CODIGO GI2016ECO01 EN LOS DÍAS DEL 14 AL 17 DE JUNIO DE 2016.</t>
    </r>
  </si>
  <si>
    <t>1. Orden administrativa 06: apoyo económico hospedaje y alimentación estudiante internacional Constanza Barberis.
2.  Orden administrativa 24: apoyo económico hospedaje y alimentación estudiante internacional Constanza Barberis.
3.  Avance 26: Gloria Cotrino, Apoyo económico pasaje aéreo asistir dialogo organizado por British Council
4.  Avance 42: Gloria Cotrino, Viáticos y transporte a Bogotá invitación del ministerio de relaciones exteriores de Colombia 
5. Avance 59: Docente Helber Sandoval, Estudiantes Andres Vela y Faisury Martinez. Apoyo económico para inscripción en representación de la Usco concurso interamericano de derechos humanos.
6 Avance 76: Edgar Cometa Guarnizo. Apoyo económico para compra de seguro médico internacional para estudiante 
7 Avance 78: Esperanza Cabrera. Apoyo compra pasaje aéreo Neiva-Habana, Habana-Neiva, II congreso internacional de promoción de salud.
8. Avance 80: Helber Sandoval. Apoyo compra pasaje aéreo Neiva-Washington, representa Usco concurso interamericano de derechos Humanos.
9. Avance 84: Deicy Sanchez. Apoyo compra pasaje aéreo Neiva-Habana, Habana-Neiva, II congreso internacional de promoción de la salud.
1 -  ORDEN ADMINISTRATIVA 40 - CONSTANZA BARBERIS: apoyo económico para gastos de hospedaje y alimentación correspondientes al mes de Abril, en el marco del convenio M.A.C.A.
2 -  ORDEN ADMINISTRATIVA 43 - CONSTANZA BARBERIS: apoyo económico para gastos de hospedaje y alimentación correspondientes al mes de Mayo, en el marco del convenio M.A.C.A.
3 -  ORDEN ADMINISTRATIVA 46 - CONSTANZA BARBERIS: apoyo económico para gastos de hospedaje y alimentación correspondientes al mes de Junio, en el marco del convenio M.A.C.A.
4 - AVANCE 78 - ESPERANZA DEL NIÑO JESUS CABRERA DIAZ: APOYO ECONÓMICO PARA MANUTENCION A UN ESTUDIANTE DE OCTAVO SEMESTRE DE MEDICINA PARA ASISTIR AL EVENTO ANNUAL MEETING ORGANIZADO POR LA CLINICAL INMUNOLOGY SOCIETY (CIS) ENTRE EL 12 AL 21 DE ABRIL DE 2016 EN LA CIUDAD DE BOSTON MASSACHUSETTS, U.S.A EN EL CUAL PRESENTARA UN TRABAJO DE INVESTIGACION TITULADO CLINICAL CHARACTERIZATION OF CHILDREN WITH RECURRENT INFECTIONS AT HOSPITAL UNIVERSITARIO HERNANDO MONCALEANO PERDOMO FROM 2014 TO 2015 IN NEIVA, COLOMBIA.
5 - AVANCE 84 - DEICY R. SANCHEZ MOLINA: APOYO ECONÓMICO PARA  VIATICOS DE 1.5 DÍAS Y TRANSPORTE TERRESTRE NEIVA-FLORENCIA-NEIVA, PARA DESPLAZARSE DESDE EL MEDIO DÍA DEL 10 DE ABRIL, SIENDO LA ACTIVIDAD EL 11 DE ABRIL DE 2016, CON EL FIN DE ATENDER INVITACIÓN  A LA REUNIÓN DEL NODO TOLIMA GRANDE DE LA RED COLOMBIANA PARA LA INTERNACIONALIZACIÓN DE LA EDUCACIÓN SUPERIOR - RCI, QUE SE LLEVARA A CABO EN LA UNIVERSIDAD DE LA AMAZONIA.
6 - AVANCE 97 - GLORIA COTRINO TRUJILLO: APOYO ECONOMICO  PARA TRANSPORTE Y VIATICOS PERNOTADOS 2.5 DÍAS PARA PARTICIPAR EN EL 1ER CONGRESO INTERNACIONAL DE CIENCIAS Y EDUCACIÓN PARA EL DESARROLLO Y LA PAZ, QUE SE LLEVARA A CABO EN BOGOTA DEL 21 AL 22 DE ABRIL PERO SE DESPLAZARA EL 20 DE ABRIL LO CUAL SOLICITA MEDIO DÍA DE VIATICO PARA EL CUMPLIMIENTO DEL COMPROMISO.
7 - AVANCE 118 - MARTHA ISABEL BARRERO GALINDO: Teniendo en cuenta la  Factura de Venta No. 0416 para pago de inscripción de la Docente MARTHA ISABEL BARRERO GALINDO C.C. 65.760.418 de Ibagué, para asistir al 1er Congreso Internacional de Ciencia y Educación para el Desarrollo y la Paz, a realizarse el 21 y 22 de Abril de 2016 en Bogotá
8 - ORDEN ADMINISTRATIVA 38 - HORIZONTES PROFESIONALES: Teniendo en cuenta la  Factura de Venta No. 0416 para pago de inscripción de la Docente MARTHA ISABEL BARRERO GALINDO C.C. 65.760.418 de Ibagué, para asistir al 1er Congreso Internacional de Ciencia y Educación para el Desarrollo y la Paz, a realizarse el 21 y 22 de Abril de 2016 en Bogotá
9 - AVANCE 124 - NELSON GUTIERREZ GUZMAN: APOYO ECONOMICO  PARA COMPRA DE PASAJE AEREO Y VIATICOS CON EL FIN DE ASISTIR A UN EVENTO PROGRAMADO EN LA UNIVERSIDAD DE LOS ANDES PARA ESTUDIAR CONTROL DE VARIABLES EN PROCESAMIENTO DE CAFÉ A LA CIUDAD DE BOGOTA EL 25 DE ABRIL.
10 - AVANCE 129 -  ADRIANA ZAMORA SUAREZ: APOYO ECONOMICO PARA MANUTENCIÓN DE UN ESTUDIANTE DE MEDICINA QUE SE DESPLAZARA A CUCUTA PARA ASISTIR AL "I CONGRESO DE MEDICOS INTERNOS E.S.E HOSPITAL UNIVERSITARIO ERASMO MEOZ" DEL 6 AL 7 DE MAYO DE 2016.
11 - AVANCE 131 - PERDOMO POLANIA JAIME: APOYO ECONOMICO PARA MANUTENCIÓN PARA PARTICIPAR AL EVENTO "I CONGRESO LATINOAMERICANO Y CENTROAMERICANO DE SEMILLEROS, LIDERES Y GRUPOS DE INVESTIGACIÓN. HABANA 2016" PARA PRESENTAR LA PONENCIA DESERCIÓN ACADEMICA EN EL PROGRAMA DE MATEMATICAS EN LA UNIVERSIDAD SURCOLOMBIANA, PROCESO DE AUTOEVALUACIÓN 2009-2015. EL EVENTO SE REALIZARA EL 28 AL 30 DE ABRIL EN LA HABANA CUBA.
12 - AVANCE 139 - GLORIA COTRINO TRUJILLO: APOYO ECONOMICO PARA VIATICOS DEL 10 AL 13 DE MAYO DE 2016 CON EL FIN DE ATENDER INVITACIÓN DEL MINISTERIO DE EDUCACIÓN Y PRONABEC DEL PAIS DE PERÚ AL "II ENCUENTRO DE LAS IES MIEMBROS DE LA PLATAFORMA DE MOVILIDAD ESTUDIANTIL Y ACADEMICA DE LA ALIANZA DEL PACIFICO"
13 - AVANCE 162 -  MARIA ALEJANDRA BERMEO LOSADA: APOYO ECONOMICO  PARA UNA CONTRATISTA Y DOS ESTUDIANTES PARA  TRANSPORTE Y MANUTENCIÓN AL MUNICIPIO DE GARZÓN  DURANTE LOS DÍAS DEL 16 Y 17 DE MAYO DE 2016,  Y LOS DOS ESTUDIANTES DE INGENIERIA AGRICOLA DE LA USCO SEDE PITALITO QUE SE DESPLAZARAN HASTA GARZÓN PARA REALIZAR TALLERES CON EL FIN DE DAR CUMPLIMIENTO A LO ESTIPULADO EN EL PLAN QUINQUENAL DE REGIONALIZACIÓN 2016-2024 DE LA USCO DONDE DEFINIO COMO VARIABLE ESTRATGICA FORTALECER LOS PROCESOS DE INVESTIGACIÓN Y PROYECCIÓN SOCIAL DE LAS SEDES REGIONALES DE GARZÓN, PITALITO Y LA PLATA.
14 - AVANCE 164 -  LISIMACO VALLEJO CUELLAR: APOYO ECONOMICO  PARA UNA CONTRATISTA PARA  TRANSPORTE Y MANUTENCIÓN AL MUNICIPIO DE GARZON  DURANTE LOS DÍAS DEL 16 Y 17 DE MAYO DE 2016, PERO SOLICITA.  CON EL FIN DE  REALIZAR TALLERES DE CAPACITACION EN INVESTIGACIÓN A DOCENTES Y ESTUDIANTES DE LA SEDE LA PLATA DAR CUMPLIMIENTO A LO ESTIPULADO EN EL PLAN QUINQUENAL DE REGIONALIZACIÓN 2016-2024 DE LA USCO DONDE DEFINIO COMO VARIABLE ESTRATGICA FORTALECER LOS PROCESOS DE INVESTIGACIÓN Y PROYECCIÓN SOCIAL DE LAS SEDES REGIONALES DE GARZÓN, PITALITO Y LA PLATA.
15 - AVANCE 163 - CRISTIAN FABIAN VILLANUEVA BONILLA: APOYO ECONOMICO  PARA UN CONTRATISTA  PARA  TRANSPORTE Y MANUTENCIÓN AL MUNICIPIO DE GARZÓN  DURANTE LOS DÍAS DEL 16 Y 17 DE MAYO DE 2016,    PARA REALIZAR TALLERES CON EL FIN DE DAR CUMPLIMIENTO A LO ESTIPULADO EN EL PLAN QUINQUENAL DE REGIONALIZACIÓN 2016-2024 DE LA USCO DONDE DEFINIO COMO VARIABLE ESTRATGICA FORTALECER LOS PROCESOS DE INVESTIGACIÓN Y PROYECCIÓN SOCIAL DE LAS SEDES REGIONALES DE GARZÓN, PITALITO Y LA PLATA.
16 - APOYO - SERGIO A. PERDOMO G. - 11-14 mayo b/manga:  CP 189 VIATICOS Y PASAJES TERRESTRES A DOS ESTUDIANTES DE MEDICINA MIEMBROS DE OCEMSUR
17 - AVANCE 187 - GELMO TIERRADENTRO: SOLICITUD DE APOYO ECONOMICO PARA MANUTENCION A DOS ESTUDIANTES DEL PROGRAMA DE PETROLEOS QUIENES PARTICIPARAN EN EL EVENTO REGIONAL QUALIFER PETROBOWL.PARA EL INTERCAMBIO DE EXPERIENCIAS Y EL DESCUBRIMIENTO DE NUEVAS TECNOLOGIAS. EN BUENOS AIRES -ARGENTINA DEL 01 AL 03 DE JUNIO DE 2016.
18 - CP-119 - FACECO - MARIA ALDAMARI ARIAS LOZANO: CP 119 EXCD. FEA - INSCRIPCION PARA JEFE DE PROGRAMA ADMON DE EMPRESAS
19 - CP-102 - FASALUD - CARLOS ANDRES MONTALVO ARCE: CP 102 EXCD. FAC. SALUD - VIATICOS PARA CUMPLIR COMPROMISOS COMO COORDIANDOR
20 - CP-119 - FACECO - MARIA ALDAMARI ARIAS LOZANO: CP 119 EXCD. FEA - INSCRIPCION PARA JEFE DE PROGRAMA ADMON DE EMPRESAS
21 - CP-119 - FACECO - XENNY YOLIMA MENDEZ JIMENEZ: CP 119 EXCD. FEA - VIATICOS Y PASAJES PARA PARTICIPAR EN REPRESENTACION</t>
  </si>
  <si>
    <t>1. Contrato VIPS 47. EDWIN ADRIAN SANCHEZ OBANDO. Prestación servicios apoyo Centro de Dirección de Sedes.
2. Contrato VIPS 53. MAGDA LORENA ABELLA PEREZ. Prestación servicios apoyo  Cultura, Deporte, Biblioteca, y Recursos Educativos en la sede Garzón.
3. Avance 47. YAMIL ARMANDO CERQUERA ROJAS. Apoyo económico viáticos  reunión alcalde Garzón  
4. Orden Administrativa 20. YAMIL ARMANDO CERQUERA ROJAS. Viáticos asistir reunión con delegados de la U. Mariana de Pasto viabilizar la oferta de la Maestría en Pedagogía en la sede Garzón.
5. Orden Administrativa 21. NIDIA GUZMAN DURAN.  Viáticos asistir reunión con delegados de la U. Mariana de Pasto.
6. Avance 73. DOCENTE HELBER MAURICIO SANDOVAL CUMBE Y ESTUDIANTES ANDRES FELIPE VELA SILVA Y FAISURY MARLEY MARTINEZ TOVAR. Apoyo económico para inscripción representar a la Usco en concurso interamericano de derechos humanos
7. Avance 69. LISIMACO VALLEJO CUELLAR. Apoyo económico transporte y manutención para apoyar formación semilleros de investigación sede La Plata.
1 - AVANCE 91 - MARIA LEONOR DIAZ CASTELLANOS:APOYO ECONÓMICO PARA TRANSPORTE Y GASTOS DE MANUTENCION A UN CONTRATISTA CON EL FIN DE DESPLAZARSE A NEIVA LOS DIAS 13,14,15 DE ABRIL A LA BIBLIOTECA CENTRAL CON EL FIN DE CAPACITARSE EN EL MANEJO DEL KOHA (INGRESAR INFORMACION A LA BASE DE DATOS, PRESTAMOS A LA BIBLIOTECA CENTRAL, ORGANIZACION DEL MATERIAL BIBLIOGRAFICO, RESERVAS, MODULOS EXISTENTES Y SERVICIOS QUE PRESTA LA BIBLIOTECA CENTRAL).
2 - AVANCE 95 - CONSUELO CORDOBA TORRES: APOYO ECONÓMICO PARA TRANSPORTE Y MANUTENCIÓN A UNA JOVEN INVESTIGADORA CON EL FIN DE REALIZAR UN TALLER DE CAPACITACION EN INVESTIGACIÓN A GRUPOS Y SEMILLEROS DE INVESTIGACION DE LA SEDE LA PLATA-HUILA EL DIA 7-8 DE ABRIL DE 2016
3 - AVANCE 90 -  OSCAR ANDRES TORRES CERON: APOYO ECONÓMICO PARA TRANSPORTE Y GASTOS DE MANUTENCION A UN CONTRATISTA CON EL FIN DE DESPLAZARSE A NEIVA LOS DIAS 13,14,15 DE ABRIL A LA BIBLIOTECA CENTRAL CON EL FIN DE CAPACITARSE EN EL MANEJO DEL KOHA (INGRESAR INFORMACION A LA BASE DE DATOS, PRESTAMOS A LA BIBLIOTECA CENTRAL, ORGANIZACION DEL MATERIAL BIBLIOGRAFICO, RESERVAS, MODULOS EXISTENTES Y SERVICIOS QUE PRESTA LA BIBLIOTECA CENTRAL).
4 - AVANCE 94 - XIOMARA BRIYITH HERNANDEZ VARGAS: APOYO ECONÓMICO PARA TRANSPORTE Y GASTOS DE MANUTENCION A UN CONTRATISTA CON EL FIN DE DESPLAZARSE A NEIVA EN ABRIL A LA BIBLIOTECA CENTRAL CON EL FIN DE CAPACITARSE EN EL MANEJO DEL KOHA (INGRESAR INFORMACION A LA BASE DE DATOS, PRESTAMOS A LA BIBLIOTECA CENTRAL, ORGANIZACION DEL MATERIAL BIBLIOGRAFICO, RESERVAS, MODULOS EXISTENTES Y SERVICIOS QUE PRESTA LA BIBLIOTECA CENTRAL).. VIENE DE GARZON.
5 - AVANCE 115 - CRISTIAN FABIAN VILLANUEVA BONILLA: APOYO ECONOMICO PARA UN CONTRATISTA PARA REALIZAR TALLERES DE CAPACITACIÓN EN INVESTIGACIÓN A DOCENTES Y ESTUDIANTES DE LA SEDE GARZÓN DURANTE LOS DÍAS DEL 21 AL 22 PERO SU DESPLAZAMIENTO LO REALIZARA EL MEDIO DIA DEL 20 DE ABRIL PARA DAR CUMPLIMIENTO AL COMPROMISO EN EL HORARIO PACTADO. CON EL FIN DE DAR CUMPLIMIENTO A LO ESTIPILADO EN EL PLAN QUINQUENAL DE REGIONALIZACIÓN.
6 - AVANCE 116 - LISIMACO VALLEJO CUELLAR: APOYO ECONOMICO PARA UN CONTRATISTA PARA REALIZAR TALLERES DE CAPACITACIÓN EN INVESTIGACIÓN A DOCENTES Y ESTUDIANTES DE LA SEDE GARZÓN DURANTE LOS DÍAS DEL 21 AL 22 PERO SU DESPLAZAMIENTO LO REALIZARA EL MEDIO DIA DEL 20 DE ABRIL PARA DAR CUMPLIMIENTO AL COMPROMISO EN EL HORARIO PACTADO, TAMBIEN PARA LOS DÍAS DEL 28 AL 29 DE ABRIL EN LA SEDE DE PITALITO PERO SU DESPLAZAMIENTO LO REALIZARA EL MEDIO DIA DEL 27 DE ABRIL PARA DAR CUMPLIMIENTO AL COMPROMISO EN EL HORARIO PACTADO. CON EL FIN DE DAR CUMPLIMIENTO A LO ESTIPILADO EN EL PLAN QUINQUENA: L DE REGIONALIZACIÓN.
7 - AVANCE 114 - MARIA ALEJANDRA BERMEO LOSADA: APOYO ECONOMICO PARA UN CONTRATISTA PARA REALIZAR TALLERES DE CAPACITACIÓN EN INVESTIGACIÓN A DOCENTES Y ESTUDIANTES  PARA LOS DÍAS DEL 28 AL 29 DE ABRIL EN LA SEDE DE PITALITO PERO SU DESPLAZAMIENTO LO REALIZARA EL MEDIO DIA DEL 27 DE ABRIL PARA DAR CUMPLIMIENTO AL COMPROMISO EN EL HORARIO PACTADO. CON EL FIN DE DAR CUMPLIMIENTO A LO ESTIPILADO EN EL PLAN QUINQUENAL DE REGIONALIZACIÓN.
8 - AVANCE 120 - EDWIN ADRIAN SANCHEZ OBANDO: APOYO ECONOMICO PARA TRANSPORTE Y MANUTENCIÓN A LA PLATA-HUILA PARA PARTICIPAR EL 20 DE ABRIL EN EL PROCESO DE ARTICULACIÓN ENTRE LA USCO Y LOS MUNICIPIOS DEL SUROCCIDENTE DEL HUILA EN LA CONSTRUCCIÓN DE LOS PLANES DE DESARROLLO MUNICIPALES.
9 - AVANCE 123 -  EDWIN ADRIAN SANCHEZ OBANDO: APOYO ECONOMICO PARA TRANSPORTE Y MANUTENCIÓN A PAICOL-HUILA PARA PARTICIPAR EL 22 DE ABRIL EN EL PROCESO DE ARTICULACIÓN ENTRE LA USCO Y LOS MUNICIPIOS DEL SUROCCIDENTE DEL HUILA EN LA CONSTRUCCIÓN DE LOS PLANES DE DESARROLLO MUNICIPALES.
10 - AVANCE 130 - CRISTIAN FABIAN VILLANUEVA BONILLA: APOYO ECONOMICO PARA UN CONTRATISTA PARA REALIZAR TALLERES DE CAPACITACIÓN EN INVESTIGACIÓN A DOCENTES Y ESTUDIANTES DE LA SEDE PITALITO DURANTE LOS DÍAS DEL 28 AL 29 PERO SU DESPLAZAMIENTO LO REALIZARA EL MEDIO DIA DEL 27 DE ABRIL PARA DAR CUMPLIMIENTO AL COMPROMISO EN EL HORARIO PACTADO. CON EL FIN DE DAR CUMPLIMIENTO A LO ESTIPILADO EN EL PLAN QUINQUENAL DE REGIONALIZACIÓN 2016-2024
11 - AVANCE 141 - FEDERICO BETANCOURTH ROMERO: APOYO ECONOMICO PARA TRANSPORTE Y MANUTENCIÓN CON EL FIN DE REALIZAR CAPACITACIONES EN ARCHIVO, SENSIBILIZACIÓN Y CAPACITACIÓN EN GESTIÓN DOCUEMENTAL Y REALIZAR UN DIAGNOSTICO DEL ESTADO DE LOS ARCHIVOS EN LAS SEDES, PITALITO GARZÓN Y LA PLATA, DEL 17 AL 19 DE MAYO DE 2016
12 - AVANCE 159 - EDWIN ADRIAN SANCHEZ OBANDO: APOYO ECONOMICO PARA TRANSPORTE Y MANUTENCIÓN A GARZÓN-PITALITO- LA PLATA-HUILA CON EL FIN DEASISTIR EL 13 Y 17 DE MAYO A LA REUNION CON LAS COMISIONES DEL PLAN DE DESARROLLO DE LOS MUNICIPIOS GARZÓN-PITALITO Y LA PLATA.</t>
  </si>
  <si>
    <r>
      <rPr>
        <b/>
        <sz val="11"/>
        <color theme="1"/>
        <rFont val="Calibri"/>
        <family val="2"/>
        <scheme val="minor"/>
      </rPr>
      <t>1-</t>
    </r>
    <r>
      <rPr>
        <sz val="11"/>
        <color theme="1"/>
        <rFont val="Calibri"/>
        <family val="2"/>
        <scheme val="minor"/>
      </rPr>
      <t xml:space="preserve"> IMPLEMENTACIÓN PEDAGOGICA DE LAS EXPRESIONES MOTRICES DEPORTIVAS-LUDICAS Y ARTISTICAS PARA LA CONSTRUCCIÓN DE PAZ Y CONVIVENCIA EN LA COMUNA SEIS DE LA CIUDAD DE NEIVA. </t>
    </r>
    <r>
      <rPr>
        <b/>
        <sz val="11"/>
        <color theme="1"/>
        <rFont val="Calibri"/>
        <family val="2"/>
        <scheme val="minor"/>
      </rPr>
      <t xml:space="preserve"> 2-</t>
    </r>
    <r>
      <rPr>
        <sz val="11"/>
        <color theme="1"/>
        <rFont val="Calibri"/>
        <family val="2"/>
        <scheme val="minor"/>
      </rPr>
      <t xml:space="preserve"> AGENDA PROSPECTIVA PARA LA COMPETITIVIDAD, EL DESARROLLO SOCIAL, LA SOSTENIBILIDAD AMBIENTAL Y LA CULTURA DE PAZ EN LA REGIÓN CENTRO Y SUR DEL HUILA 2034.</t>
    </r>
  </si>
  <si>
    <t>FAC. SALUD APOYO ECONOMICO PARA GASTOS DE MANUTENCION A ESTUDIANTE DE MEDICINA JOSE DANIEL CUELLAR</t>
  </si>
  <si>
    <t>FAC. ECONOMIA PASAJES AEREOS PARA PRESIDENTE DE LA ASOCIACION INTERNACIONAL Y DISCIPLINAR DE LA DECISIÓN A2ID.  PASAJES AEREOS PARA PRESIDENTE DE LA ASOCIACION INTERNACIONAL Y DISCIPLINAR.                                                                         FAC. ECONOMIA VAITICOS CON EL FIN DE ESTABLECER ALIANZAS CON MUNICIPIOS.                                                                    FAC. ECONOMIA VAITICOS CON EL FIN DE REPRESENTAR A LA USCO EN REUNION DE ASFACODE.                                                   FAC. ECONOMIA - VIATICOS Y PASAJES AEREOS PARA ASISTIR COMO MIEMBRO DE JUNTA DIRECTICVA DE ASOCIACION COLOMBIANA DE FACULTADES DE CONTADURIA.</t>
  </si>
  <si>
    <t>FEA - TRANSPORTE URBANO PARA 7 MONITORES ADSCRITOS A CENTRO DE INTERACCION EMPRESARIAL</t>
  </si>
  <si>
    <t>1 - AVANCE 92 - RAFAEL ARMANDO MENDEZ LOZANO: APOYO ECONÓMICO PARA TRANSPORTE, VIATICOS Y GASTOS DE MANUTENCION A UN DOCENTE Y DOS CONTRATISTAS CON EL FIN DE DESPLAZARSE A LOS MUNICIPIOS DE LA PLATA EL 12 DE ABRIL-GARZON EL 13 DE ABRIL-PITALITO EL 14 DE ABRIL. CON EL FIN DE REALIZAR UNA CONFERENCIA DENOMINADA "EMPRENDIMIENTO E INNOVACIÓN Y CAMPOS DE APLICACIÓN AL MUNICIPIO" PARA CADA UNA DE LAS SEDES EN MENCION.
2 - AVANCE 128 - AURORA RAMOS CLEVES: APOYO ECONOMICO  PARA ASISTIR A LA 29a FERIA INTERNACIONAL DEL LIBRO EN LA CIUDAD DE BOGOTA. CON EL FIN DE CONOCER LAS ULTIMAS NOVEDADES BIBLIOGRAFICAS Y QUE ASISTA A CONGRESOS Y SEMINARIOS PROGRAMADOS EL 27 DE ABRIL DE 2016.
3 - AVANCE 132 - CARLOS ALFONSO SANCHEZ LEUTON: APOYO ECONOMICO  PARA ASISTIR A LA 29a FERIA INTERNACIONAL DEL LIBRO EN LA CIUDAD DE BOGOTA. CON EL FIN DE CONOCER LAS ULTIMAS NOVEDADES BIBLIOGRAFICAS Y QUE ASISTA A CONGRESOS Y SEMINARIOS PROGRAMADOS EL 29 DE ABRIL DE 2016.
4 - APOYO - DARIO E. FUENTES - 2 junio - garzon</t>
  </si>
  <si>
    <t>formulacion de 3 proyectos para ejecutar con la red de universidades. (maestria en convenio con la Universidad de España, seminario en metodologia de la investigación y el de inclusion educativa y social)</t>
  </si>
  <si>
    <t>1 - AVANCE 86 - DAVID LANNEVILLE: APOYO ECONÓMICO PARA PARA TRANSPORTE Y MANUTENCIÓN CON CON MOTIVO DEL DESARROLLO DE LA CUMBRE REGIONAL DE PAZ QUE SE REALIZARA EL 02 Y 03 DE ABRIL EN EL MUNICIPIO DE PITALITO EN LA QUE SE REUNIRAN 300 DELEGADOS DE ORGANIZACIONES SOCIALES DEL HUILA, CAQUETA Y PUTUMAYO A CONSTRUIR UNA AGENDA DE INCIDENCIA POLITICA PARA LA PAZ TERRITORIAL, EL PROYECTO SP-PY6. ESTRUCTURACION AGENDA SOCIAL REGIONAL DEFINIO PARTICIPAR CON EL FIN DE FORTALECER EL PROCESO DE CONSTRUCCIÓN DE ACUERDOS SECTORIALES DE POLITICA PUBLICA CON ACTORES SOCIALES Y ESTABLECER CONTACTOS.
2 - AVANCE 87 - JUAN CARLOS ALBARRACIN: APOYO ECONÓMICO PARA PARA TRANSPORTE Y MANUTENCIÓN CON MOTIVO DEL DESARROLLO DE LA CUMBRE REGIONAL DE PAZ QUE SE REALIZARA EL 02 Y 03 DE ABRIL EN EL MUNICIPIO DE PITALITO EN LA QUE SE REUNIRAN 300 DELEGADOS DE ORGANIZACIONES SOCIALES DEL HUILA, CAQUETA Y PUTUMAYO A CONSTRUIR UNA AGENDA DE INCIDENCIA POLITICA PARA LA PAZ TERRITORIAL, EL PROYECTO SP-PY6. ESTRUCTURACION AGENDA SOCIAL REGIONAL DEFINIO PARTICIPAR CON EL FIN DE FORTALECER EL PROCESO DE CONSTRUCCIÓN DE ACUERDOS SECTORIALES DE POLITICA PUBLICA CON ACTORES SOCIALES Y ESTABLECER CONTACTOS.</t>
  </si>
  <si>
    <t>1. Contrato VIPS 27. JUAN CARLOS ALBARRACÍN GALLEGO. Prestar servicios profesionales como Comunicador Social y Periodista en el desarrollo del proyecto SP-PY6. Estructuración y Desarrollo de la Agenda Social Regional.                        1 - AVANCE 146 - JUAN CARLOS ACEBEDO RESTREPO: APOYO ECONOMICO PARA TRANSPORTE Y VIATICOS PARA PARTICIPAR EN LA ACTIVIDAD DEL PRIMER SEMESTRE 2016, DEL PROGRAMA MANOS A LA PAZ, INICIATIVA CONJUNTA DEL MINISTERIO DEL POSCONFLICTO Y EL PROGRAMA DE NACIONES UNIDAS PARA EL DESARROLLO (PNUD), QUE SE LLEVARA A CABO EN LA CIUDAD DE IBAGUE DEL PROXIMO MARTES DEL 10 DE MAYO.
2 - AVANCE 147 - MARTHA ISABEL BARRERO GALINDO: APOYO ECONOMICO PARA TRANSPORTE Y VIATICOS CON EL FIN DE ASISTIR A LA REUNION ORGANIZADA POR EL PROGRAMA MANOS A LA PAZ, INICIATIVA CONJUNTA DEL MINISTERIO DEL POSCONFLICTO Y EL PROGRAMA DE NACIONES UNIDAS PARA EL DESARROLLO (PNUD), QUE SE LLEVARA A CABO EN LA CIUDAD DE IBAGUE DEL PROXIMO MARTES DEL 10 DE MAYO.
3 - RESOLUCION 23 - Andrea Carolina Jiménez Martin: RECONOCER a la Politóloga Andrea Carolina Jiménez Martin, como instructora para el desarrollo dos foros  “El Estado Actual y la Perspectiva de las Negociaciones de Paz en Colombia” y foro “Taller el Papel de la Universidad Pública en la Construcción de Paz”, en el marco del Proyecto Estructuración y Desarrollo de la Agenda Social Regional”, con duración de Doce (12) horas que se llevara a cabo durante los días 8 y 9 de Junio del año en curso.
4 - AVANCE 198 - JUAN CARLOS ACEBEDO RESTREPO: APOYO ECONOMICO PARA UNA INTEGRANTE DEL PROYECTO "ESTRUCTURACIÓN DE LA AGENDA SOCIAL REGIONAL" PARA REALIZAR LA ASISTENCIA LOGISTICA DEL "FORO LOS APORTES DE LA UNIVERSIDAD PUBLICA A LA PAZ TERRITORIAL" A REALIZARSE DEL 08 AL 09 DE JUNIO DE 2016, LA CUAL COORDINARA EL CUMPLIMIENTO DE LA METODOLOGIA QUE PERMITA ABORDAR MOMENTOS DE INFORMACIÓN, DEBATE Y CONSTRUCCION DE PROPUESTAS.</t>
  </si>
  <si>
    <t>1 - CONTRATO VIPS 152 - RUBEN DARIO MUÑOZ ANACONA: Prestar sus servicios como Profesional en Diseño Gráfico adscrito a la Oficina de Comunicaciones de la Universidad   Surcolombiana, para  que REDISEÑE EL LOGO DE LA UNIVERSIDAD SURCOLOMBIANA y actualice  EL MANUAL DE IDENTIDAD E IMAGEN DE LA USCO, lo anterior en el marco de la Política de Comunicación Institucional. 
2 - ORDEN ADMINISTRATIVA 42 - ASOCIACIÓN COLOMBIANA DE INTÉRPRETES Y PRODUCTORES FONOGRAFICOS (ACINPRO): Teniendo en cuenta la Cuenta de Cobro por Derechos Conexos No. 4682, donde solicita el pago de los derechos de autor por ejecución publica de obras musicales reguladas por la Ley de 1982 en la emisora de la Universidad, a través de señal en irradiada
3 - AVANCE 186 - FERNANDO CHARRY GONZALEZ: APOYO ECONÓMICO PARA  TRANSPORTE Y MANUTENCIÓN PARA UN DOCENTE Y DOS CONTRATISTAS CON EL FIN DE ADELANTAR ACTIVIDADES DEL PROYECTO COMUNICATIVO INSTITUCIONAL, QUE SE ENCUANTRA CONTEMPLADA EN EL PLAN DE ACCION 2016 PROYECTO SP-PY8.4. DEL 08 AL 10 DE ABRIL DE 2016. EN PITALITO-HUILA</t>
  </si>
  <si>
    <t>1. Contrato VIPS 31. JUAN GUILLERMO SOTO MEDINA. participar en los procesos de planeación, reportería, elaboración y edición de textos y contenidos periodísticos para el periódico institucional Desde la U, como espacio de información universitaria y formación de opinión pública calificada.
2. Contrato VIPS 32. CARLOS MAURICIO ROMERO CUELLAR. Realizar la preproducción, producción y postproducción del programa institucional de televisión “Vía Universitaria” de la USCO.
3. Contrato VIPS 55. PROMOTORA REGIONAL DE AUDIOVISUALES S.A.S. prestar el servicio de emisión del magazin institucional "VIA UNIVERSITARIA" de la Universidad Surcolombiana.
4. Avance 19. TANIA MARCELA MONTANO CARDOZO. APOYO ECONÓMICO PARA MANUTENCIÓN Y TRASNPORTE PARA REALIZAR UN PROGRAMA RADIOFONICO SOBRE EL BALANCE DE GESTION ADMINISTRATIVA DEL AÑO 2016, EN LA SEDE DE LA USCO DEL MUNICIPIO DE LA PLATA-HUILA.
5. Contrato VIPS 64. EDITORA SURCOLOMBIANA S.A. prestar el servicio de diseño e impresión de productos comunicativos de la Universidad Surcolombiana
6. Orden Administrativa 28. SOCIEDAD DE AUTORES Y COMPOSITORES DE COLOMBIA (SAYCO), JUAN CARLOS ACEBEDO RESTREPO Decano de la Facultad de Ciencias Sociales y Humanas
7. Contrato VIPS 68. EMPRESA DE TRANSPORTE ESCOLAR - ESCOTUR HUILA LTDA. prestar el servicio de trasporte para el equipo de trabajo de los proyectos comunicativos institucionales adscritos a la Facultad de Ciencias Sociales y Humanas de la Universidad Surcolombiana.
                     1 - ORDEN ADMINISTRATIVA 31 - SOCIEDAD DE AUTORES Y COMPOSITORES DE COLOMBIA (SAYCO): pago de los derechos de autor por ejecución pública de obras musicales regulada por la Ley 23 de 1982, a través de la señal Irradiada de los repertorios de obras musicales, de la emisora de la universidad
2 - CONTRATO VIPS 103 - CARLOS ANDRES ASTUDILLO TORO: prestar sus servicios Profesionales en comunicación adscrito a la Oficina de Comunicaciones de la Universidad Surcolombiana, para que apoye EL MANUAL DE IDENTIDAD E IMAGEN DE LA USCO de la Política de Comunicación Institucional. 
3 - ORDEN ADMINISTRATIVA 32 - FONDO DE TECNOLOGIAS DE LA INFORMACION Y LAS COMUNICACIONES: cancelación del Mayor valor Pendiente de pagar por la contraprestación por uso del espectro radioeléctrico de la emisora institucional
4 - ORDEN ADMINISTRATIVA 39 - ASOCIACIÓN COLOMBIANA DE INTÉRPRETES Y PRODUCTORES FONOGRAFICOS (ACINPRO): pago de los derechos de autor por ejecución publica de obras musicales reguladas por la Ley de 1982 en la emisora de la Universidad, a través de señal en internet
5 - CONTRATO VIPS 150 - TES AMERICA ANDINA LTDA: realizar estudio de evaluación de emisiones radioeléctricas de la estación de radiodifusión de la USCO "Radio Universidad Surcolombiana 89.7 F.M." 
6 - AVANCE 136 - JORGE ASAAD CHAVARRO ROJAS: APOYO ECONOMICO PARA TRANSPORTE Y MANUTENCIÓN A DOS CONTRATISTAS DE LA EMISORA INSTITUCIONAL QUIENES REALIZARAN CUBRIMIENTO PERIODISTICO A LA "X VERSION DEL FESTIVAL UNIVERSITARIO DE JAZZ EN LA UNIVERSIDAD JORGE TADEO LOZANO EN BOGOTA DEL 04 AL 05 DE MAYO DE 2016.
7 - AVANCE 144 -  FERNANDO CHARRY GONZALEZ: APOYO ECONOMICO PARA TRANSPORTE Y MANUTENCIÓN  PARA  7 TALLERISTAS INVITADOS DE CALI Y BOGOTA QUIENES PARTICIPARAN EN LA REALIZACION DE 3 CAPITULOS DE LA SERIE "RELATOS DE VIDA EN EL ALTO MAGDALENA" SE REALIZARA DEL 10 AL 16 DE MAYO DE 2016 EN LOS MUNICIPIOS DE NEIVA Y VILLAVIEJA, CON LA PARTICIPACION DE LOS PERSONAJES QUE HARAN PARTE DE LOS CAPITULOS, QUIENES ADEMAS ADELANTARAN TALLERES Y CONVERSATORIOS A LA COMUNIDAD DE LA UNIVERSIDAD SURCOLOMBINA.
8 - AVANCE 153 -  ZULMA MARCELA MUÑOZ VELASCO: APOYO ECONOMICO PARA APOYO LOGISTICO A  4 DOCENTES INVITADOS PARA LA REALIZACIÓN DE CUATRO TALLERES PARA LA IMPLEMENTACIÓN DE LA "RED DE COMUNICACIÓN INTERNA" COMO ESTRATEGIA DE CONVERGENCIA COMUNICATIVA CONTEMPLADO EN EL PLAN ESTRATEGICO DE COMUNICACIONES VIGENCIA 2016. EL 13-14-20-21-27-28-31 DE MAYO. VIENEN DE FLORENCIA, BOGOTA, PEREIRA, POPAYAN A NEIVA.
9 - AVANCE 155 - SHEYLA STEFANIA HENAO MORENO: APOYO ECONOMICO PARA TRANSPORTE Y MANUTENCION A TRES CONTRATISTAS Y VIATICOS A UN DOCENTE PARA DESPLAZARSE AL MUNICIPIO DE PITALITO PARA REALIZAR CUBRIMIENTO PERIODISTICO A LA SEGUNDA VERSIÓN DEL SEMINARIO NACIONAL SOBRE ACTUALIZACIÓN EN FERTILIDAD DEL SUELO "ABANDONO EL SUELO PARA LA PAZ DE COLOMBIA" DEL 26 AL 28 DE MAYO DE 2016.
10 - AVANCE 180 - FERNANDO CHARRY GONZALEZ: APOYO ECONOMICO PARA TRANSPORTE Y MANUTENCIÓN  PARA  4 CONTRATISTAS QUIENES SE DESPLAZARAN AL MUNICIPIO DE SAN AGUSTIN DEL 27 AL 30 DE MAYO Y PITALITO DEL 3 AL 5 DE JUNIO DE 2016 CON EL FIN DE ADELANTAR ACTIVIDADES DEL PROYECTO COMUNICATIVO AGORA SURCOLOMBIANA, LAS ACTIVIDADES ESTARAN CONCENTRADAS EN EL REGISTRO DE IMAGENES DE APOYO Y TESTIMONIOS ALREDEDOR DE LOS TEMAS QUE SE VIENEN ABORDANDO EN LA SERIE RELATOS DE VIDA EN EL ALTO MAGDALENA, PARA CULMINAR LOS CAPITULOS DEL SEÑOR ORDOÑEZ, ABELARDO QUINTERO Y LOS CLIPS DE "YO SOY AGORA SURCOLOMBIANA".
11 - AVANCE 216 -  JUAN GUILLERMO SOTO MEDINA: APOYO ECONOMICO TRANSPORTE Y MANUTENCION A LA CIUDAD DE BOGOTA DEL 02 AL 04 DE JULIO DE 2016 QUIEN ASISTIRA AL EVENTO "FESTIVAL INTERNACIONAL ROCK AL PARQUE" EVENTO QUE CONTARA CON LA PARTICIPACION DE UNA AGRUPACIÓN HUILENSE, DONDE EL PERIODICO "DESDE LA U" REALIZARA CUBRIMIENTO PERIODISTICO DE ESTE FESTIVAL Y DE LA PRESENTACION DE LA BANDA HUILENSE, PARA LA EDICIÓN No. 44. CON CARGO AL PROYECTO DE FORTALECIMIENTO DE MEDIOS AUDIOVISUALES INSTITUCIONALES.
12 - WILIAM CAMILO CARDOSO
13 - JERSON RAMIREZ INIGUEZ
14 - SHEYLA ESTEFANYA HENAO
15 - TANIA MARCELA MONTANO
16 - JORGE ASSAD CHAVARRO</t>
  </si>
  <si>
    <t>ADQUISICION DE SILLAS UNIVERSITARIAS TIPO AUDITORIO PARA AULAS DE LAS DIFERENTES SEDES DE LA USCO .</t>
  </si>
  <si>
    <t xml:space="preserve">FAC. INGENIERIA - ADQUISICION BIBLIOGRAFICA LIBRERÍA DEL INGENIERO LTDA.                                                                                     FAC. ECONOMIA - REALIZAR LA SUSCRIPCION "ORO FULL" EN LA EDITORA ACTUALICESE </t>
  </si>
  <si>
    <t>FAC. SALUD - DOTACION DE ELEMNTOS DE ASEO Y CAFETERIA - INDUSTRIAS QUIMICAS ASPROQUIM LTDA                                          FAC. EDUCACION - DOTACION DE ELEMENTOS DE ASEO Y CAFETERIA - WILSON MAURICIO PIEDRAHITA CAMACHO</t>
  </si>
  <si>
    <r>
      <t xml:space="preserve">CONTRATO V.A. 0040 2016 SOCIEDAD CAMERAL DE CERTIFICACION DIGITAL CERTICAMARA S.A. "CERTIFICADOS DIGITALES PARA DOMINIOS DE LA USCO" $16,402,400.                                                                                                                                                 </t>
    </r>
    <r>
      <rPr>
        <sz val="11"/>
        <color theme="9" tint="-0.249977111117893"/>
        <rFont val="Calibri"/>
        <family val="2"/>
        <scheme val="minor"/>
      </rPr>
      <t>SISTEMA DE CONEXIÓN Y REDES $35,000,000 - CORPORACION RED NACIONAL ACADEMICA DE TECNOLOGIA AVANZADA RENATA</t>
    </r>
  </si>
  <si>
    <t>TRIMESTRE 2                    100%</t>
  </si>
  <si>
    <t>TRIMESTRE 2                73%</t>
  </si>
  <si>
    <t>TRIMESTRE 2              32%</t>
  </si>
  <si>
    <t>TRIMESTRE 2                    65%</t>
  </si>
  <si>
    <t>TRIMESTRE 2                       54%</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</si>
</sst>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 #,##0_);[Red]\(&quot;$&quot;\ #,##0\)"/>
    <numFmt numFmtId="43" formatCode="_(* #,##0.00_);_(* \(#,##0.00\);_(* &quot;-&quot;??_);_(@_)"/>
    <numFmt numFmtId="164" formatCode="_(&quot;$ &quot;* #,##0.00_);_(&quot;$ &quot;* \(#,##0.00\);_(&quot;$ &quot;* \-??_);_(@_)"/>
    <numFmt numFmtId="165" formatCode="&quot;$ &quot;#,##0"/>
    <numFmt numFmtId="166" formatCode="&quot;$&quot;\ #,##0.00"/>
    <numFmt numFmtId="167" formatCode="_(* #,##0_);_(* \(#,##0\);_(* &quot;-&quot;??_);_(@_)"/>
  </numFmts>
  <fonts count="51" x14ac:knownFonts="1">
    <font>
      <sz val="11"/>
      <color theme="1"/>
      <name val="Calibri"/>
      <family val="2"/>
      <scheme val="minor"/>
    </font>
    <font>
      <sz val="11"/>
      <color rgb="FF000000"/>
      <name val="Calibri"/>
      <family val="2"/>
      <charset val="1"/>
    </font>
    <font>
      <b/>
      <sz val="12"/>
      <color rgb="FF000000"/>
      <name val="Calibri"/>
      <family val="2"/>
      <charset val="1"/>
    </font>
    <font>
      <sz val="11"/>
      <color theme="1"/>
      <name val="Calibri"/>
      <family val="2"/>
      <scheme val="minor"/>
    </font>
    <font>
      <b/>
      <sz val="12"/>
      <color theme="1"/>
      <name val="Calibri"/>
      <family val="2"/>
      <scheme val="minor"/>
    </font>
    <font>
      <sz val="12"/>
      <color theme="1"/>
      <name val="Calibri"/>
      <family val="2"/>
      <scheme val="minor"/>
    </font>
    <font>
      <sz val="11"/>
      <color rgb="FF000000"/>
      <name val="Calibri"/>
      <family val="2"/>
    </font>
    <font>
      <sz val="11"/>
      <name val="Calibri"/>
      <family val="2"/>
      <charset val="1"/>
    </font>
    <font>
      <sz val="12"/>
      <name val="Calibri"/>
      <family val="2"/>
      <charset val="1"/>
    </font>
    <font>
      <sz val="12"/>
      <color rgb="FF000000"/>
      <name val="Calibri"/>
      <family val="2"/>
      <charset val="1"/>
    </font>
    <font>
      <b/>
      <sz val="11"/>
      <color theme="1"/>
      <name val="Calibri"/>
      <family val="2"/>
      <scheme val="minor"/>
    </font>
    <font>
      <b/>
      <sz val="11"/>
      <color indexed="8"/>
      <name val="Calibri"/>
      <family val="2"/>
    </font>
    <font>
      <sz val="8"/>
      <color indexed="8"/>
      <name val="Calibri"/>
      <family val="2"/>
    </font>
    <font>
      <sz val="9"/>
      <color indexed="8"/>
      <name val="Calibri"/>
      <family val="2"/>
    </font>
    <font>
      <sz val="8"/>
      <color indexed="8"/>
      <name val="Arial"/>
      <family val="2"/>
    </font>
    <font>
      <sz val="9"/>
      <color indexed="81"/>
      <name val="Tahoma"/>
      <family val="2"/>
    </font>
    <font>
      <sz val="11"/>
      <name val="Calibri"/>
      <family val="2"/>
      <scheme val="minor"/>
    </font>
    <font>
      <b/>
      <sz val="10"/>
      <color theme="1"/>
      <name val="Calibri"/>
      <family val="2"/>
      <scheme val="minor"/>
    </font>
    <font>
      <sz val="11"/>
      <color theme="4" tint="-0.249977111117893"/>
      <name val="Calibri"/>
      <family val="2"/>
      <scheme val="minor"/>
    </font>
    <font>
      <sz val="11"/>
      <color theme="5" tint="-0.249977111117893"/>
      <name val="Calibri"/>
      <family val="2"/>
      <scheme val="minor"/>
    </font>
    <font>
      <sz val="11"/>
      <color theme="9" tint="-0.249977111117893"/>
      <name val="Calibri"/>
      <family val="2"/>
      <scheme val="minor"/>
    </font>
    <font>
      <sz val="11"/>
      <color theme="8" tint="-0.249977111117893"/>
      <name val="Calibri"/>
      <family val="2"/>
      <scheme val="minor"/>
    </font>
    <font>
      <sz val="11"/>
      <color theme="6" tint="-0.249977111117893"/>
      <name val="Calibri"/>
      <family val="2"/>
      <scheme val="minor"/>
    </font>
    <font>
      <sz val="11"/>
      <color theme="2" tint="-0.749992370372631"/>
      <name val="Calibri"/>
      <family val="2"/>
      <scheme val="minor"/>
    </font>
    <font>
      <sz val="11"/>
      <color theme="5" tint="0.39997558519241921"/>
      <name val="Calibri"/>
      <family val="2"/>
      <scheme val="minor"/>
    </font>
    <font>
      <sz val="11"/>
      <color theme="7" tint="-0.249977111117893"/>
      <name val="Calibri"/>
      <family val="2"/>
      <scheme val="minor"/>
    </font>
    <font>
      <sz val="9"/>
      <color theme="4" tint="-0.249977111117893"/>
      <name val="Calibri"/>
      <family val="2"/>
      <scheme val="minor"/>
    </font>
    <font>
      <sz val="9"/>
      <color theme="9" tint="-0.249977111117893"/>
      <name val="Calibri"/>
      <family val="2"/>
      <scheme val="minor"/>
    </font>
    <font>
      <sz val="9"/>
      <color theme="7" tint="-0.249977111117893"/>
      <name val="Calibri"/>
      <family val="2"/>
      <scheme val="minor"/>
    </font>
    <font>
      <sz val="9"/>
      <color theme="5" tint="-0.249977111117893"/>
      <name val="Calibri"/>
      <family val="2"/>
      <scheme val="minor"/>
    </font>
    <font>
      <sz val="9"/>
      <color theme="1"/>
      <name val="Calibri"/>
      <family val="2"/>
      <scheme val="minor"/>
    </font>
    <font>
      <sz val="11"/>
      <color theme="7" tint="0.39997558519241921"/>
      <name val="Calibri"/>
      <family val="2"/>
      <scheme val="minor"/>
    </font>
    <font>
      <sz val="11"/>
      <color indexed="8"/>
      <name val="Arial"/>
      <family val="2"/>
    </font>
    <font>
      <sz val="14"/>
      <name val="Calibri"/>
      <family val="2"/>
      <scheme val="minor"/>
    </font>
    <font>
      <b/>
      <sz val="11"/>
      <color rgb="FF000000"/>
      <name val="Calibri"/>
      <family val="2"/>
      <charset val="1"/>
    </font>
    <font>
      <sz val="9"/>
      <color rgb="FF000000"/>
      <name val="Calibri"/>
      <family val="2"/>
      <charset val="1"/>
    </font>
    <font>
      <sz val="10"/>
      <name val="Calibri"/>
      <family val="2"/>
      <charset val="1"/>
    </font>
    <font>
      <sz val="10"/>
      <color rgb="FF000000"/>
      <name val="Calibri"/>
      <family val="2"/>
      <charset val="1"/>
    </font>
    <font>
      <sz val="9"/>
      <name val="Calibri"/>
      <family val="2"/>
      <charset val="1"/>
    </font>
    <font>
      <sz val="11"/>
      <color rgb="FFFF0000"/>
      <name val="Calibri"/>
      <family val="2"/>
      <scheme val="minor"/>
    </font>
    <font>
      <b/>
      <sz val="11"/>
      <name val="Calibri"/>
      <family val="2"/>
      <scheme val="minor"/>
    </font>
    <font>
      <sz val="11"/>
      <color rgb="FF002060"/>
      <name val="Calibri"/>
      <family val="2"/>
      <scheme val="minor"/>
    </font>
    <font>
      <sz val="10"/>
      <color theme="1"/>
      <name val="Times New Roman"/>
      <family val="1"/>
    </font>
    <font>
      <b/>
      <sz val="10"/>
      <color theme="1"/>
      <name val="Times New Roman"/>
      <family val="1"/>
    </font>
    <font>
      <sz val="10"/>
      <color theme="1"/>
      <name val="Calibri"/>
      <family val="2"/>
      <scheme val="minor"/>
    </font>
    <font>
      <sz val="8"/>
      <name val="Arial"/>
      <family val="2"/>
    </font>
    <font>
      <b/>
      <sz val="8"/>
      <name val="Arial"/>
      <family val="2"/>
    </font>
    <font>
      <sz val="10"/>
      <name val="Arial"/>
      <family val="2"/>
    </font>
    <font>
      <sz val="11"/>
      <color indexed="8"/>
      <name val="Calibri"/>
      <family val="2"/>
      <scheme val="minor"/>
    </font>
    <font>
      <b/>
      <sz val="11"/>
      <color indexed="8"/>
      <name val="Calibri"/>
      <family val="2"/>
      <scheme val="minor"/>
    </font>
    <font>
      <b/>
      <sz val="8"/>
      <color indexed="8"/>
      <name val="Arial"/>
      <family val="2"/>
    </font>
  </fonts>
  <fills count="36">
    <fill>
      <patternFill patternType="none"/>
    </fill>
    <fill>
      <patternFill patternType="gray125"/>
    </fill>
    <fill>
      <patternFill patternType="solid">
        <fgColor rgb="FFD8E4BC"/>
        <bgColor rgb="FFD7E4BD"/>
      </patternFill>
    </fill>
    <fill>
      <patternFill patternType="solid">
        <fgColor theme="5" tint="0.39997558519241921"/>
        <bgColor indexed="64"/>
      </patternFill>
    </fill>
    <fill>
      <patternFill patternType="solid">
        <fgColor rgb="FF31869B"/>
        <bgColor rgb="FF4F81BD"/>
      </patternFill>
    </fill>
    <fill>
      <patternFill patternType="solid">
        <fgColor rgb="FF76933C"/>
        <bgColor rgb="FF7F7F7F"/>
      </patternFill>
    </fill>
    <fill>
      <patternFill patternType="solid">
        <fgColor theme="3" tint="0.79998168889431442"/>
        <bgColor indexed="64"/>
      </patternFill>
    </fill>
    <fill>
      <patternFill patternType="solid">
        <fgColor rgb="FFC5D9F1"/>
        <bgColor rgb="FFD9D9D9"/>
      </patternFill>
    </fill>
    <fill>
      <patternFill patternType="solid">
        <fgColor theme="3" tint="0.79998168889431442"/>
        <bgColor rgb="FF7F7F7F"/>
      </patternFill>
    </fill>
    <fill>
      <patternFill patternType="solid">
        <fgColor rgb="FFFFFF00"/>
        <bgColor indexed="64"/>
      </patternFill>
    </fill>
    <fill>
      <patternFill patternType="solid">
        <fgColor theme="9" tint="0.79998168889431442"/>
        <bgColor indexed="64"/>
      </patternFill>
    </fill>
    <fill>
      <patternFill patternType="solid">
        <fgColor rgb="FFD99694"/>
        <bgColor rgb="FFE6B9B8"/>
      </patternFill>
    </fill>
    <fill>
      <patternFill patternType="solid">
        <fgColor theme="9" tint="0.79998168889431442"/>
        <bgColor rgb="FFFDE9D9"/>
      </patternFill>
    </fill>
    <fill>
      <patternFill patternType="solid">
        <fgColor rgb="FFFDEADA"/>
        <bgColor rgb="FFFDE9D9"/>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rgb="FFFDEADA"/>
      </patternFill>
    </fill>
    <fill>
      <patternFill patternType="solid">
        <fgColor rgb="FFFF0000"/>
        <bgColor rgb="FF993300"/>
      </patternFill>
    </fill>
    <fill>
      <patternFill patternType="solid">
        <fgColor rgb="FFFFFF00"/>
        <bgColor rgb="FFD8E4BC"/>
      </patternFill>
    </fill>
    <fill>
      <patternFill patternType="solid">
        <fgColor rgb="FF00B0F0"/>
        <bgColor rgb="FF993300"/>
      </patternFill>
    </fill>
    <fill>
      <patternFill patternType="solid">
        <fgColor rgb="FFFF0000"/>
        <bgColor rgb="FFFF66FF"/>
      </patternFill>
    </fill>
    <fill>
      <patternFill patternType="solid">
        <fgColor rgb="FFFFFF00"/>
        <bgColor rgb="FF993300"/>
      </patternFill>
    </fill>
    <fill>
      <patternFill patternType="solid">
        <fgColor rgb="FF00B0F0"/>
        <bgColor rgb="FF31869B"/>
      </patternFill>
    </fill>
    <fill>
      <patternFill patternType="solid">
        <fgColor rgb="FF00B0F0"/>
        <bgColor rgb="FFD8E4BC"/>
      </patternFill>
    </fill>
    <fill>
      <patternFill patternType="solid">
        <fgColor rgb="FFFF0000"/>
        <bgColor rgb="FFFDE9D9"/>
      </patternFill>
    </fill>
    <fill>
      <patternFill patternType="solid">
        <fgColor rgb="FFFFFF00"/>
        <bgColor rgb="FF31869B"/>
      </patternFill>
    </fill>
    <fill>
      <patternFill patternType="solid">
        <fgColor rgb="FFFF0000"/>
        <bgColor rgb="FFD8E4BC"/>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0"/>
        <bgColor rgb="FFFDE9D9"/>
      </patternFill>
    </fill>
    <fill>
      <patternFill patternType="solid">
        <fgColor rgb="FF00B0F0"/>
        <bgColor indexed="64"/>
      </patternFill>
    </fill>
    <fill>
      <patternFill patternType="solid">
        <fgColor rgb="FFFF00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8"/>
      </left>
      <right style="thin">
        <color indexed="8"/>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s>
  <cellStyleXfs count="4">
    <xf numFmtId="0" fontId="0" fillId="0" borderId="0"/>
    <xf numFmtId="164" fontId="1" fillId="0" borderId="0"/>
    <xf numFmtId="43" fontId="3" fillId="0" borderId="0" applyFont="0" applyFill="0" applyBorder="0" applyAlignment="0" applyProtection="0"/>
    <xf numFmtId="9" fontId="3" fillId="0" borderId="0" applyFont="0" applyFill="0" applyBorder="0" applyAlignment="0" applyProtection="0"/>
  </cellStyleXfs>
  <cellXfs count="275">
    <xf numFmtId="0" fontId="0" fillId="0" borderId="0" xfId="0"/>
    <xf numFmtId="0" fontId="2" fillId="5" borderId="1" xfId="1" applyNumberFormat="1" applyFont="1" applyFill="1" applyBorder="1" applyAlignment="1" applyProtection="1">
      <alignment horizontal="center" vertical="center" wrapText="1"/>
    </xf>
    <xf numFmtId="0" fontId="0" fillId="0" borderId="1" xfId="0" applyBorder="1" applyAlignment="1">
      <alignment horizontal="center" vertical="center" wrapText="1"/>
    </xf>
    <xf numFmtId="3" fontId="0" fillId="0" borderId="1" xfId="0" applyNumberFormat="1" applyBorder="1" applyAlignment="1">
      <alignment horizontal="center" vertical="center" wrapText="1"/>
    </xf>
    <xf numFmtId="3" fontId="0" fillId="0" borderId="1" xfId="0" applyNumberFormat="1" applyBorder="1" applyAlignment="1">
      <alignment horizontal="center" vertical="center"/>
    </xf>
    <xf numFmtId="0" fontId="0" fillId="0" borderId="1" xfId="0" applyBorder="1" applyAlignment="1">
      <alignment horizontal="center" vertical="center"/>
    </xf>
    <xf numFmtId="9" fontId="0" fillId="0" borderId="1" xfId="0" applyNumberFormat="1" applyBorder="1" applyAlignment="1">
      <alignment horizontal="center" vertical="center"/>
    </xf>
    <xf numFmtId="10" fontId="0" fillId="0" borderId="1" xfId="0" applyNumberFormat="1" applyBorder="1" applyAlignment="1">
      <alignment horizontal="center" vertical="center"/>
    </xf>
    <xf numFmtId="0" fontId="0" fillId="0" borderId="1" xfId="0" applyBorder="1" applyAlignment="1">
      <alignment horizontal="left" vertical="top" wrapText="1"/>
    </xf>
    <xf numFmtId="0" fontId="0" fillId="0" borderId="1" xfId="0" applyFill="1" applyBorder="1" applyAlignment="1">
      <alignment horizontal="left" vertical="top" wrapText="1"/>
    </xf>
    <xf numFmtId="0" fontId="0" fillId="9" borderId="1" xfId="0" applyFill="1" applyBorder="1" applyAlignment="1">
      <alignment horizontal="center" vertical="center"/>
    </xf>
    <xf numFmtId="0" fontId="0" fillId="0" borderId="1" xfId="0" applyBorder="1" applyAlignment="1">
      <alignment wrapText="1"/>
    </xf>
    <xf numFmtId="3" fontId="0" fillId="0" borderId="1" xfId="0" applyNumberFormat="1" applyBorder="1" applyAlignment="1">
      <alignment vertical="center"/>
    </xf>
    <xf numFmtId="0" fontId="0" fillId="0" borderId="1" xfId="0" applyBorder="1"/>
    <xf numFmtId="3" fontId="0" fillId="0" borderId="1" xfId="0" applyNumberFormat="1" applyBorder="1" applyAlignment="1">
      <alignment horizontal="right" vertical="center" wrapText="1"/>
    </xf>
    <xf numFmtId="1" fontId="0" fillId="0" borderId="2" xfId="0" applyNumberFormat="1" applyFont="1" applyBorder="1" applyAlignment="1">
      <alignment horizontal="center" vertical="center"/>
    </xf>
    <xf numFmtId="0" fontId="6" fillId="13" borderId="4" xfId="0" applyFont="1" applyFill="1" applyBorder="1" applyAlignment="1">
      <alignment horizontal="center"/>
    </xf>
    <xf numFmtId="0" fontId="6" fillId="13" borderId="1" xfId="0" applyFont="1" applyFill="1" applyBorder="1" applyAlignment="1">
      <alignment horizontal="center"/>
    </xf>
    <xf numFmtId="0" fontId="6" fillId="13" borderId="1" xfId="0" applyFont="1" applyFill="1" applyBorder="1" applyAlignment="1">
      <alignment horizontal="center" vertical="center" wrapText="1"/>
    </xf>
    <xf numFmtId="0" fontId="6" fillId="0" borderId="0" xfId="0" applyFont="1" applyAlignment="1">
      <alignment horizontal="center"/>
    </xf>
    <xf numFmtId="0" fontId="6" fillId="0" borderId="0" xfId="0" applyFont="1"/>
    <xf numFmtId="1" fontId="0" fillId="0" borderId="0" xfId="0" applyNumberFormat="1" applyFont="1" applyBorder="1" applyAlignment="1">
      <alignment horizontal="center" vertical="center"/>
    </xf>
    <xf numFmtId="0" fontId="6" fillId="0" borderId="0" xfId="0" applyFont="1" applyFill="1" applyBorder="1" applyAlignment="1">
      <alignment horizontal="center"/>
    </xf>
    <xf numFmtId="1" fontId="7" fillId="0" borderId="0" xfId="1" applyNumberFormat="1" applyFont="1" applyFill="1" applyBorder="1" applyAlignment="1" applyProtection="1">
      <alignment horizontal="center" vertical="center" wrapText="1"/>
    </xf>
    <xf numFmtId="0" fontId="6" fillId="0" borderId="0" xfId="0" applyFont="1" applyFill="1" applyBorder="1" applyAlignment="1">
      <alignment horizontal="center" vertical="center" wrapText="1"/>
    </xf>
    <xf numFmtId="0" fontId="9" fillId="0" borderId="0" xfId="0" applyFont="1" applyAlignment="1">
      <alignment horizontal="center"/>
    </xf>
    <xf numFmtId="0" fontId="9" fillId="0" borderId="0" xfId="0" applyFont="1" applyBorder="1" applyAlignment="1">
      <alignment horizontal="center"/>
    </xf>
    <xf numFmtId="0" fontId="9" fillId="0" borderId="0" xfId="0" applyFont="1" applyFill="1" applyBorder="1" applyAlignment="1">
      <alignment horizontal="center"/>
    </xf>
    <xf numFmtId="1" fontId="0" fillId="0" borderId="0" xfId="1" applyNumberFormat="1" applyFont="1" applyFill="1" applyBorder="1" applyAlignment="1" applyProtection="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1" xfId="0" applyFill="1" applyBorder="1" applyAlignment="1">
      <alignment horizontal="center" vertical="center"/>
    </xf>
    <xf numFmtId="10" fontId="3" fillId="0" borderId="1" xfId="3" applyNumberFormat="1" applyFont="1" applyBorder="1" applyAlignment="1">
      <alignment horizontal="center" vertical="center"/>
    </xf>
    <xf numFmtId="3" fontId="0" fillId="14" borderId="1" xfId="0" applyNumberFormat="1" applyFill="1" applyBorder="1" applyAlignment="1">
      <alignment horizontal="right" vertical="center" wrapText="1"/>
    </xf>
    <xf numFmtId="166" fontId="0" fillId="0" borderId="1" xfId="0" applyNumberFormat="1" applyBorder="1" applyAlignment="1">
      <alignment horizontal="left" vertical="center" wrapText="1"/>
    </xf>
    <xf numFmtId="166" fontId="0" fillId="0" borderId="1" xfId="0" applyNumberFormat="1" applyBorder="1" applyAlignment="1">
      <alignment horizontal="center" vertical="center" wrapText="1"/>
    </xf>
    <xf numFmtId="0" fontId="0" fillId="0" borderId="1" xfId="0" applyBorder="1" applyAlignment="1">
      <alignment horizontal="left" vertical="center" wrapText="1"/>
    </xf>
    <xf numFmtId="0" fontId="0" fillId="16" borderId="1" xfId="0" applyFill="1" applyBorder="1" applyAlignment="1">
      <alignment horizontal="center" vertical="center"/>
    </xf>
    <xf numFmtId="0" fontId="0" fillId="16" borderId="1" xfId="0" quotePrefix="1" applyFill="1" applyBorder="1" applyAlignment="1">
      <alignment horizontal="center" vertical="center"/>
    </xf>
    <xf numFmtId="0" fontId="0" fillId="0" borderId="1" xfId="0" applyBorder="1" applyAlignment="1">
      <alignment vertical="center"/>
    </xf>
    <xf numFmtId="3" fontId="0" fillId="0" borderId="1" xfId="0" applyNumberFormat="1" applyBorder="1"/>
    <xf numFmtId="0" fontId="0" fillId="0" borderId="0" xfId="0" applyFill="1" applyBorder="1" applyAlignment="1">
      <alignment horizontal="center" vertical="center"/>
    </xf>
    <xf numFmtId="0" fontId="0" fillId="0" borderId="0" xfId="0" applyBorder="1"/>
    <xf numFmtId="0" fontId="0" fillId="0" borderId="0" xfId="0" applyFill="1" applyBorder="1" applyAlignment="1">
      <alignment horizontal="center" vertical="center" wrapText="1"/>
    </xf>
    <xf numFmtId="3" fontId="0" fillId="0" borderId="0" xfId="0" applyNumberFormat="1" applyFill="1" applyBorder="1" applyAlignment="1">
      <alignment horizontal="right" vertical="center" wrapText="1"/>
    </xf>
    <xf numFmtId="3" fontId="0" fillId="0" borderId="0" xfId="0" applyNumberFormat="1" applyFill="1" applyBorder="1" applyAlignment="1">
      <alignment horizontal="center" vertical="center"/>
    </xf>
    <xf numFmtId="10" fontId="3" fillId="0" borderId="0" xfId="3" applyNumberFormat="1" applyFont="1" applyFill="1" applyBorder="1" applyAlignment="1">
      <alignment horizontal="center" vertical="center"/>
    </xf>
    <xf numFmtId="0" fontId="0" fillId="0" borderId="0" xfId="0" applyFill="1" applyBorder="1" applyAlignment="1">
      <alignment horizontal="left" vertical="center" wrapText="1"/>
    </xf>
    <xf numFmtId="9" fontId="0" fillId="0" borderId="0" xfId="0" applyNumberFormat="1" applyFill="1" applyBorder="1" applyAlignment="1">
      <alignment horizontal="center" vertical="center" wrapText="1"/>
    </xf>
    <xf numFmtId="0" fontId="0" fillId="15" borderId="2" xfId="0" applyFill="1" applyBorder="1" applyAlignment="1">
      <alignment horizontal="center" vertical="center" wrapText="1"/>
    </xf>
    <xf numFmtId="3" fontId="0" fillId="15" borderId="2" xfId="0" applyNumberFormat="1" applyFill="1" applyBorder="1" applyAlignment="1">
      <alignment horizontal="center" vertical="center" wrapText="1"/>
    </xf>
    <xf numFmtId="3" fontId="0" fillId="14" borderId="2" xfId="0" applyNumberFormat="1" applyFill="1" applyBorder="1" applyAlignment="1">
      <alignment horizontal="center" vertical="center" wrapText="1"/>
    </xf>
    <xf numFmtId="3"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Fill="1" applyBorder="1" applyAlignment="1">
      <alignment horizontal="center" vertical="center"/>
    </xf>
    <xf numFmtId="3" fontId="0" fillId="0" borderId="2" xfId="0" applyNumberFormat="1" applyBorder="1" applyAlignment="1">
      <alignment horizontal="center" vertical="center" wrapText="1"/>
    </xf>
    <xf numFmtId="0" fontId="0" fillId="0" borderId="2" xfId="0" applyBorder="1" applyAlignment="1">
      <alignment horizontal="left" vertical="center" wrapText="1"/>
    </xf>
    <xf numFmtId="10" fontId="3" fillId="0" borderId="2" xfId="3" applyNumberFormat="1" applyFont="1" applyBorder="1" applyAlignment="1">
      <alignment horizontal="center" vertical="center"/>
    </xf>
    <xf numFmtId="0" fontId="0" fillId="0" borderId="1" xfId="0" applyBorder="1" applyAlignment="1">
      <alignment horizontal="left" vertical="center"/>
    </xf>
    <xf numFmtId="0" fontId="0" fillId="14" borderId="1" xfId="0" applyFont="1" applyFill="1" applyBorder="1" applyAlignment="1">
      <alignment horizontal="center" vertical="center" wrapText="1"/>
    </xf>
    <xf numFmtId="0" fontId="0" fillId="14" borderId="1" xfId="0" applyFill="1" applyBorder="1" applyAlignment="1">
      <alignment horizontal="center" vertical="center" wrapText="1"/>
    </xf>
    <xf numFmtId="3" fontId="0" fillId="14" borderId="1" xfId="0" applyNumberFormat="1" applyFill="1" applyBorder="1" applyAlignment="1">
      <alignment horizontal="center"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0" fillId="0" borderId="1" xfId="0" applyFill="1" applyBorder="1" applyAlignment="1">
      <alignment horizontal="center" vertical="center" wrapText="1"/>
    </xf>
    <xf numFmtId="3" fontId="0" fillId="0" borderId="1" xfId="2" applyNumberFormat="1" applyFont="1" applyFill="1" applyBorder="1" applyAlignment="1">
      <alignment horizontal="center" vertical="center"/>
    </xf>
    <xf numFmtId="0" fontId="16" fillId="15" borderId="1" xfId="0" applyFont="1" applyFill="1" applyBorder="1" applyAlignment="1">
      <alignment horizontal="center" vertical="center" wrapText="1"/>
    </xf>
    <xf numFmtId="0" fontId="0" fillId="15" borderId="1" xfId="0" applyFill="1" applyBorder="1" applyAlignment="1">
      <alignment horizontal="center" vertical="center" wrapText="1"/>
    </xf>
    <xf numFmtId="1" fontId="0" fillId="0" borderId="1" xfId="2" applyNumberFormat="1" applyFont="1" applyFill="1" applyBorder="1" applyAlignment="1">
      <alignment horizontal="center" vertical="center"/>
    </xf>
    <xf numFmtId="167" fontId="0" fillId="0" borderId="1" xfId="2" applyNumberFormat="1" applyFont="1" applyFill="1" applyBorder="1" applyAlignment="1">
      <alignment horizontal="center" vertical="center"/>
    </xf>
    <xf numFmtId="167" fontId="4" fillId="0" borderId="1" xfId="2" applyNumberFormat="1" applyFont="1" applyBorder="1" applyAlignment="1">
      <alignment horizontal="center" vertical="center"/>
    </xf>
    <xf numFmtId="0" fontId="0" fillId="17" borderId="1" xfId="0" applyFill="1" applyBorder="1" applyAlignment="1">
      <alignment horizontal="center" vertical="center" wrapText="1"/>
    </xf>
    <xf numFmtId="1" fontId="0" fillId="0" borderId="1" xfId="2" applyNumberFormat="1" applyFont="1" applyBorder="1" applyAlignment="1">
      <alignment horizontal="center" vertical="center"/>
    </xf>
    <xf numFmtId="0" fontId="0" fillId="10" borderId="1" xfId="0" applyFill="1" applyBorder="1" applyAlignment="1">
      <alignment horizontal="center" vertical="center" wrapText="1"/>
    </xf>
    <xf numFmtId="3" fontId="0" fillId="10" borderId="1" xfId="0" applyNumberFormat="1" applyFill="1" applyBorder="1" applyAlignment="1">
      <alignment horizontal="right" vertical="center" wrapText="1"/>
    </xf>
    <xf numFmtId="0" fontId="0" fillId="10" borderId="1" xfId="0" applyFill="1" applyBorder="1" applyAlignment="1">
      <alignment horizontal="center" vertical="center"/>
    </xf>
    <xf numFmtId="3" fontId="0" fillId="10" borderId="1" xfId="0" applyNumberFormat="1" applyFill="1" applyBorder="1" applyAlignment="1">
      <alignment horizontal="center" vertical="center"/>
    </xf>
    <xf numFmtId="0" fontId="1" fillId="0" borderId="1" xfId="1" applyNumberFormat="1" applyFont="1" applyFill="1" applyBorder="1" applyAlignment="1" applyProtection="1">
      <alignment horizontal="center" vertical="center" wrapText="1"/>
    </xf>
    <xf numFmtId="167" fontId="0" fillId="0" borderId="1" xfId="2" applyNumberFormat="1" applyFont="1" applyBorder="1" applyAlignment="1">
      <alignment horizontal="center" vertical="center"/>
    </xf>
    <xf numFmtId="167" fontId="4" fillId="0" borderId="1" xfId="0" applyNumberFormat="1" applyFont="1" applyBorder="1" applyAlignment="1">
      <alignment horizontal="center" vertical="center"/>
    </xf>
    <xf numFmtId="0" fontId="10" fillId="0" borderId="1" xfId="0" applyFont="1" applyBorder="1" applyAlignment="1">
      <alignment horizontal="left" vertical="center"/>
    </xf>
    <xf numFmtId="0" fontId="10" fillId="0" borderId="1" xfId="0" applyFont="1" applyBorder="1" applyAlignment="1">
      <alignment horizontal="center" vertical="center" wrapText="1"/>
    </xf>
    <xf numFmtId="3" fontId="10" fillId="0" borderId="1" xfId="0" applyNumberFormat="1" applyFont="1" applyBorder="1" applyAlignment="1">
      <alignment horizontal="right" vertical="center" wrapText="1"/>
    </xf>
    <xf numFmtId="3" fontId="0" fillId="0" borderId="1" xfId="0" applyNumberFormat="1" applyFill="1" applyBorder="1" applyAlignment="1">
      <alignment horizontal="center" vertical="center"/>
    </xf>
    <xf numFmtId="0" fontId="0" fillId="0" borderId="1" xfId="0" applyFill="1" applyBorder="1" applyAlignment="1">
      <alignment vertical="center"/>
    </xf>
    <xf numFmtId="0" fontId="0" fillId="18" borderId="1" xfId="0" applyFill="1" applyBorder="1" applyAlignment="1">
      <alignment horizontal="center" vertical="center" wrapText="1"/>
    </xf>
    <xf numFmtId="3" fontId="0" fillId="18" borderId="1" xfId="0" applyNumberFormat="1" applyFill="1" applyBorder="1" applyAlignment="1">
      <alignment horizontal="right" vertical="center" wrapText="1"/>
    </xf>
    <xf numFmtId="0" fontId="0" fillId="18" borderId="1" xfId="0" applyFill="1" applyBorder="1" applyAlignment="1">
      <alignment horizontal="center" vertical="center"/>
    </xf>
    <xf numFmtId="3" fontId="0" fillId="18" borderId="1" xfId="0" applyNumberFormat="1" applyFill="1" applyBorder="1" applyAlignment="1">
      <alignment horizontal="center" vertical="center"/>
    </xf>
    <xf numFmtId="0" fontId="17" fillId="19" borderId="1" xfId="0" applyFont="1" applyFill="1" applyBorder="1" applyAlignment="1">
      <alignment horizontal="center" vertical="center" wrapText="1"/>
    </xf>
    <xf numFmtId="0" fontId="0" fillId="19" borderId="1" xfId="0" applyFill="1" applyBorder="1" applyAlignment="1">
      <alignment horizontal="center" vertical="center" wrapText="1"/>
    </xf>
    <xf numFmtId="3" fontId="0" fillId="19" borderId="1" xfId="0" applyNumberFormat="1" applyFill="1" applyBorder="1" applyAlignment="1">
      <alignment horizontal="right" vertical="center" wrapText="1"/>
    </xf>
    <xf numFmtId="3" fontId="0" fillId="19" borderId="1" xfId="0" applyNumberFormat="1" applyFill="1" applyBorder="1" applyAlignment="1">
      <alignment horizontal="center" vertical="center"/>
    </xf>
    <xf numFmtId="0" fontId="18" fillId="0" borderId="1" xfId="0" applyFont="1" applyBorder="1" applyAlignment="1">
      <alignment horizontal="left" vertical="center" wrapText="1"/>
    </xf>
    <xf numFmtId="0" fontId="26" fillId="0" borderId="1" xfId="0" applyFont="1" applyBorder="1" applyAlignment="1">
      <alignment horizontal="left" vertical="center" wrapText="1"/>
    </xf>
    <xf numFmtId="0" fontId="0" fillId="0" borderId="1" xfId="0" applyFont="1" applyBorder="1" applyAlignment="1">
      <alignment horizontal="left" vertical="center" wrapText="1"/>
    </xf>
    <xf numFmtId="0" fontId="16" fillId="0" borderId="1" xfId="0" applyFont="1" applyBorder="1" applyAlignment="1">
      <alignment horizontal="left" vertical="center" wrapText="1"/>
    </xf>
    <xf numFmtId="3" fontId="32" fillId="0" borderId="1" xfId="0" applyNumberFormat="1" applyFont="1" applyFill="1" applyBorder="1" applyAlignment="1">
      <alignment horizontal="center" vertical="center"/>
    </xf>
    <xf numFmtId="3" fontId="32" fillId="0" borderId="1" xfId="0" applyNumberFormat="1" applyFont="1" applyFill="1" applyBorder="1" applyAlignment="1">
      <alignment horizontal="right" vertical="center"/>
    </xf>
    <xf numFmtId="3" fontId="32" fillId="0" borderId="10" xfId="0" applyNumberFormat="1" applyFont="1" applyFill="1" applyBorder="1" applyAlignment="1">
      <alignment horizontal="right" vertical="center"/>
    </xf>
    <xf numFmtId="3" fontId="0" fillId="0" borderId="1" xfId="0" applyNumberFormat="1" applyFont="1" applyBorder="1" applyAlignment="1">
      <alignment horizontal="center" vertical="center"/>
    </xf>
    <xf numFmtId="3" fontId="0" fillId="0" borderId="1" xfId="0" applyNumberFormat="1" applyFont="1" applyBorder="1" applyAlignment="1">
      <alignment horizontal="right" vertical="center" wrapText="1"/>
    </xf>
    <xf numFmtId="0" fontId="0" fillId="14" borderId="1" xfId="0" applyFont="1" applyFill="1" applyBorder="1" applyAlignment="1">
      <alignment horizontal="center" vertical="center" wrapText="1"/>
    </xf>
    <xf numFmtId="0" fontId="0" fillId="10" borderId="1" xfId="0" applyFont="1" applyFill="1" applyBorder="1" applyAlignment="1">
      <alignment horizontal="center" vertical="center" wrapText="1"/>
    </xf>
    <xf numFmtId="0" fontId="0" fillId="19" borderId="1" xfId="0" applyFont="1" applyFill="1" applyBorder="1" applyAlignment="1">
      <alignment horizontal="center" vertical="center" wrapText="1"/>
    </xf>
    <xf numFmtId="0" fontId="33" fillId="16" borderId="2" xfId="0" applyFont="1" applyFill="1" applyBorder="1" applyAlignment="1">
      <alignment horizontal="center" vertical="center"/>
    </xf>
    <xf numFmtId="0" fontId="0" fillId="13" borderId="1" xfId="0" applyFont="1" applyFill="1" applyBorder="1" applyAlignment="1">
      <alignment horizontal="center"/>
    </xf>
    <xf numFmtId="1" fontId="7" fillId="0" borderId="1" xfId="1" applyNumberFormat="1" applyFont="1" applyFill="1" applyBorder="1" applyAlignment="1" applyProtection="1">
      <alignment horizontal="center" vertical="center" wrapText="1"/>
    </xf>
    <xf numFmtId="0" fontId="0" fillId="13" borderId="1" xfId="0" applyFont="1" applyFill="1" applyBorder="1" applyAlignment="1">
      <alignment horizontal="center" vertical="center"/>
    </xf>
    <xf numFmtId="0" fontId="0" fillId="10" borderId="1" xfId="0" applyFont="1" applyFill="1" applyBorder="1" applyAlignment="1">
      <alignment horizontal="center"/>
    </xf>
    <xf numFmtId="0" fontId="0" fillId="0" borderId="0" xfId="0" applyFont="1" applyAlignment="1">
      <alignment horizontal="center"/>
    </xf>
    <xf numFmtId="0" fontId="0" fillId="0" borderId="0" xfId="0" applyFont="1"/>
    <xf numFmtId="0" fontId="0" fillId="0" borderId="0" xfId="0" applyFont="1" applyBorder="1" applyAlignment="1">
      <alignment horizontal="center"/>
    </xf>
    <xf numFmtId="0" fontId="0" fillId="13" borderId="0" xfId="0" applyFont="1" applyFill="1" applyBorder="1" applyAlignment="1">
      <alignment horizontal="center"/>
    </xf>
    <xf numFmtId="0" fontId="0" fillId="0" borderId="0" xfId="0" applyFont="1" applyFill="1" applyBorder="1" applyAlignment="1">
      <alignment horizontal="center"/>
    </xf>
    <xf numFmtId="6" fontId="0" fillId="0" borderId="1" xfId="0" applyNumberFormat="1" applyBorder="1" applyAlignment="1">
      <alignment horizontal="center" vertical="center"/>
    </xf>
    <xf numFmtId="0" fontId="0" fillId="13" borderId="1" xfId="0" applyFont="1" applyFill="1" applyBorder="1" applyAlignment="1">
      <alignment horizontal="center" vertical="center" wrapText="1"/>
    </xf>
    <xf numFmtId="0" fontId="6" fillId="12" borderId="0" xfId="0" applyFont="1" applyFill="1" applyBorder="1" applyAlignment="1">
      <alignment horizontal="center" vertical="center" wrapText="1"/>
    </xf>
    <xf numFmtId="0" fontId="6" fillId="12" borderId="6" xfId="0" applyFont="1" applyFill="1" applyBorder="1" applyAlignment="1">
      <alignment vertical="center" wrapText="1"/>
    </xf>
    <xf numFmtId="0" fontId="6" fillId="12" borderId="1" xfId="0" applyFont="1" applyFill="1" applyBorder="1" applyAlignment="1">
      <alignment vertical="center" wrapText="1"/>
    </xf>
    <xf numFmtId="0" fontId="7" fillId="13" borderId="1" xfId="0" applyFont="1" applyFill="1" applyBorder="1" applyAlignment="1">
      <alignment vertical="center" wrapText="1"/>
    </xf>
    <xf numFmtId="0" fontId="0" fillId="13" borderId="1" xfId="0" applyFont="1" applyFill="1" applyBorder="1" applyAlignment="1">
      <alignment vertical="center" wrapText="1"/>
    </xf>
    <xf numFmtId="0" fontId="8" fillId="13" borderId="1" xfId="0" applyFont="1" applyFill="1" applyBorder="1" applyAlignment="1">
      <alignment vertical="center" wrapText="1"/>
    </xf>
    <xf numFmtId="0" fontId="0" fillId="13" borderId="4" xfId="0" applyFont="1" applyFill="1" applyBorder="1" applyAlignment="1">
      <alignment horizontal="center" vertical="center"/>
    </xf>
    <xf numFmtId="0" fontId="0" fillId="13" borderId="4" xfId="0" applyFont="1" applyFill="1" applyBorder="1" applyAlignment="1">
      <alignment horizontal="center" vertical="center" wrapText="1"/>
    </xf>
    <xf numFmtId="0" fontId="35" fillId="13" borderId="1" xfId="0" applyFont="1" applyFill="1" applyBorder="1" applyAlignment="1">
      <alignment vertical="center" wrapText="1"/>
    </xf>
    <xf numFmtId="0" fontId="2" fillId="0" borderId="0" xfId="0" applyFont="1" applyFill="1" applyBorder="1" applyAlignment="1"/>
    <xf numFmtId="0" fontId="35" fillId="23" borderId="1" xfId="0" applyFont="1" applyFill="1" applyBorder="1" applyAlignment="1">
      <alignment vertical="center" wrapText="1"/>
    </xf>
    <xf numFmtId="0" fontId="35" fillId="24" borderId="1" xfId="0" applyFont="1" applyFill="1" applyBorder="1" applyAlignment="1">
      <alignment vertical="center" wrapText="1"/>
    </xf>
    <xf numFmtId="0" fontId="35" fillId="25" borderId="1" xfId="0" applyFont="1" applyFill="1" applyBorder="1" applyAlignment="1">
      <alignment vertical="center" wrapText="1"/>
    </xf>
    <xf numFmtId="0" fontId="36" fillId="13" borderId="1" xfId="0" applyFont="1" applyFill="1" applyBorder="1" applyAlignment="1">
      <alignment vertical="center" wrapText="1"/>
    </xf>
    <xf numFmtId="0" fontId="36" fillId="22" borderId="1" xfId="0" applyFont="1" applyFill="1" applyBorder="1" applyAlignment="1">
      <alignment vertical="center" wrapText="1"/>
    </xf>
    <xf numFmtId="0" fontId="36" fillId="21" borderId="1" xfId="0" applyFont="1" applyFill="1" applyBorder="1" applyAlignment="1">
      <alignment vertical="center" wrapText="1"/>
    </xf>
    <xf numFmtId="0" fontId="37" fillId="13" borderId="1" xfId="0" applyFont="1" applyFill="1" applyBorder="1" applyAlignment="1">
      <alignment vertical="center" wrapText="1"/>
    </xf>
    <xf numFmtId="0" fontId="36" fillId="27" borderId="1" xfId="0" applyFont="1" applyFill="1" applyBorder="1" applyAlignment="1">
      <alignment vertical="center" wrapText="1"/>
    </xf>
    <xf numFmtId="0" fontId="36" fillId="13" borderId="5" xfId="0" applyFont="1" applyFill="1" applyBorder="1" applyAlignment="1">
      <alignment vertical="center" wrapText="1"/>
    </xf>
    <xf numFmtId="0" fontId="36" fillId="28" borderId="1" xfId="0" applyFont="1" applyFill="1" applyBorder="1" applyAlignment="1">
      <alignment vertical="center" wrapText="1"/>
    </xf>
    <xf numFmtId="0" fontId="36" fillId="23" borderId="1" xfId="0" applyFont="1" applyFill="1" applyBorder="1" applyAlignment="1">
      <alignment vertical="center" wrapText="1"/>
    </xf>
    <xf numFmtId="0" fontId="36" fillId="25" borderId="1" xfId="0" applyFont="1" applyFill="1" applyBorder="1" applyAlignment="1">
      <alignment vertical="center" wrapText="1"/>
    </xf>
    <xf numFmtId="0" fontId="38" fillId="13" borderId="1" xfId="0" applyFont="1" applyFill="1" applyBorder="1" applyAlignment="1">
      <alignment vertical="center" wrapText="1"/>
    </xf>
    <xf numFmtId="0" fontId="38" fillId="26" borderId="1" xfId="0" applyFont="1" applyFill="1" applyBorder="1" applyAlignment="1">
      <alignment vertical="center" wrapText="1"/>
    </xf>
    <xf numFmtId="0" fontId="38" fillId="21" borderId="1" xfId="0" applyFont="1" applyFill="1" applyBorder="1" applyAlignment="1">
      <alignment vertical="center" wrapText="1"/>
    </xf>
    <xf numFmtId="0" fontId="38" fillId="29" borderId="1" xfId="0" applyFont="1" applyFill="1" applyBorder="1" applyAlignment="1">
      <alignment vertical="center" wrapText="1"/>
    </xf>
    <xf numFmtId="0" fontId="38" fillId="30" borderId="1" xfId="0" applyFont="1" applyFill="1" applyBorder="1" applyAlignment="1">
      <alignment vertical="center" wrapText="1"/>
    </xf>
    <xf numFmtId="0" fontId="4" fillId="10" borderId="1" xfId="0"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9" fontId="0" fillId="0" borderId="2" xfId="3" applyFont="1" applyBorder="1" applyAlignment="1">
      <alignment horizontal="center" vertical="center"/>
    </xf>
    <xf numFmtId="1" fontId="0" fillId="31" borderId="1" xfId="0" applyNumberFormat="1" applyFill="1" applyBorder="1" applyAlignment="1">
      <alignment horizontal="center" vertical="center"/>
    </xf>
    <xf numFmtId="0" fontId="0" fillId="9" borderId="1" xfId="0" applyFill="1" applyBorder="1" applyAlignment="1">
      <alignment horizontal="left" vertical="center" wrapText="1"/>
    </xf>
    <xf numFmtId="3" fontId="0" fillId="14" borderId="1" xfId="0" applyNumberFormat="1" applyFill="1" applyBorder="1" applyAlignment="1">
      <alignment horizontal="right" vertical="center" wrapText="1"/>
    </xf>
    <xf numFmtId="3" fontId="0" fillId="0" borderId="1" xfId="0" applyNumberFormat="1" applyBorder="1" applyAlignment="1">
      <alignment horizontal="right" vertical="center"/>
    </xf>
    <xf numFmtId="3" fontId="0" fillId="0" borderId="1" xfId="0" applyNumberFormat="1" applyFont="1" applyBorder="1" applyAlignment="1">
      <alignment horizontal="right" vertical="center"/>
    </xf>
    <xf numFmtId="0" fontId="0" fillId="0" borderId="1" xfId="0" applyBorder="1" applyAlignment="1">
      <alignment horizontal="center" vertical="center" wrapText="1"/>
    </xf>
    <xf numFmtId="0" fontId="42" fillId="0" borderId="11" xfId="0" applyFont="1" applyBorder="1" applyAlignment="1">
      <alignment horizontal="justify" vertical="justify" wrapText="1"/>
    </xf>
    <xf numFmtId="0" fontId="0" fillId="0" borderId="11" xfId="0" applyBorder="1" applyAlignment="1">
      <alignment horizontal="justify" vertical="top" wrapText="1"/>
    </xf>
    <xf numFmtId="0" fontId="17" fillId="0" borderId="15" xfId="0" applyFont="1" applyBorder="1" applyAlignment="1">
      <alignment horizontal="justify" vertical="top" wrapText="1"/>
    </xf>
    <xf numFmtId="0" fontId="44" fillId="0" borderId="11" xfId="0" applyFont="1" applyBorder="1" applyAlignment="1">
      <alignment horizontal="justify" vertical="top" wrapText="1"/>
    </xf>
    <xf numFmtId="0" fontId="0" fillId="0" borderId="12" xfId="0" applyBorder="1" applyAlignment="1">
      <alignment horizontal="justify" vertical="top" wrapText="1"/>
    </xf>
    <xf numFmtId="0" fontId="0" fillId="0" borderId="16"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justify" vertical="top"/>
    </xf>
    <xf numFmtId="0" fontId="0" fillId="0" borderId="17" xfId="0" applyBorder="1" applyAlignment="1">
      <alignment horizontal="left" vertical="top" wrapText="1"/>
    </xf>
    <xf numFmtId="0" fontId="4" fillId="0" borderId="1" xfId="0" applyNumberFormat="1" applyFont="1" applyBorder="1" applyAlignment="1">
      <alignment horizontal="center" vertical="center"/>
    </xf>
    <xf numFmtId="0" fontId="45"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47" fillId="0" borderId="1" xfId="0" applyFont="1" applyFill="1" applyBorder="1" applyAlignment="1">
      <alignment horizontal="center" vertical="center"/>
    </xf>
    <xf numFmtId="10" fontId="47" fillId="0" borderId="1" xfId="3" applyNumberFormat="1" applyFont="1" applyFill="1" applyBorder="1" applyAlignment="1">
      <alignment horizontal="center" vertical="center"/>
    </xf>
    <xf numFmtId="0" fontId="48" fillId="0" borderId="2" xfId="0" applyFont="1" applyBorder="1" applyAlignment="1">
      <alignment horizontal="left" vertical="center" wrapText="1"/>
    </xf>
    <xf numFmtId="0" fontId="40" fillId="0" borderId="1" xfId="0" applyFont="1" applyFill="1" applyBorder="1" applyAlignment="1">
      <alignment horizontal="left" vertical="center" wrapText="1"/>
    </xf>
    <xf numFmtId="0" fontId="46" fillId="0" borderId="1" xfId="0" applyFont="1" applyFill="1" applyBorder="1" applyAlignment="1">
      <alignment horizontal="left" vertical="center" wrapText="1"/>
    </xf>
    <xf numFmtId="0" fontId="0" fillId="9" borderId="2" xfId="0" applyFill="1" applyBorder="1" applyAlignment="1">
      <alignment horizontal="center" vertical="center"/>
    </xf>
    <xf numFmtId="0" fontId="0" fillId="32" borderId="1" xfId="0" applyFill="1" applyBorder="1" applyAlignment="1">
      <alignment horizontal="center" vertical="center"/>
    </xf>
    <xf numFmtId="0" fontId="0" fillId="0" borderId="1" xfId="0" applyBorder="1" applyAlignment="1">
      <alignment vertical="center" wrapText="1"/>
    </xf>
    <xf numFmtId="0" fontId="0" fillId="33" borderId="1" xfId="0" applyFont="1" applyFill="1" applyBorder="1" applyAlignment="1">
      <alignment horizontal="center"/>
    </xf>
    <xf numFmtId="1" fontId="0" fillId="16" borderId="1" xfId="0" applyNumberFormat="1" applyFill="1" applyBorder="1" applyAlignment="1">
      <alignment horizontal="center" vertical="center"/>
    </xf>
    <xf numFmtId="0" fontId="0" fillId="0" borderId="0" xfId="0" applyBorder="1" applyAlignment="1">
      <alignment wrapText="1"/>
    </xf>
    <xf numFmtId="0" fontId="0" fillId="0" borderId="1" xfId="0" applyBorder="1" applyAlignment="1">
      <alignment horizontal="center" vertical="center" wrapText="1"/>
    </xf>
    <xf numFmtId="0" fontId="0" fillId="0" borderId="3" xfId="0" applyFill="1" applyBorder="1"/>
    <xf numFmtId="0" fontId="0" fillId="13" borderId="1" xfId="0" applyFont="1" applyFill="1" applyBorder="1" applyAlignment="1">
      <alignment horizontal="center" vertical="center" wrapText="1"/>
    </xf>
    <xf numFmtId="0" fontId="0" fillId="34" borderId="1" xfId="0" applyFill="1" applyBorder="1"/>
    <xf numFmtId="1" fontId="0" fillId="0" borderId="0" xfId="0" applyNumberFormat="1" applyFill="1" applyBorder="1" applyAlignment="1">
      <alignment horizontal="center" vertical="center"/>
    </xf>
    <xf numFmtId="0" fontId="7" fillId="13"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9" fillId="13" borderId="1" xfId="0" applyFont="1" applyFill="1" applyBorder="1" applyAlignment="1">
      <alignment horizontal="center" vertical="center"/>
    </xf>
    <xf numFmtId="0" fontId="9" fillId="13" borderId="0" xfId="0" applyFont="1" applyFill="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0" fillId="0" borderId="0" xfId="0" applyFont="1" applyAlignment="1">
      <alignment horizontal="center" vertical="center"/>
    </xf>
    <xf numFmtId="0" fontId="0" fillId="0" borderId="0" xfId="0" applyFont="1" applyAlignment="1">
      <alignment vertical="center"/>
    </xf>
    <xf numFmtId="0" fontId="36" fillId="25" borderId="1" xfId="0" applyFont="1" applyFill="1" applyBorder="1" applyAlignment="1">
      <alignment horizontal="center" vertical="center" wrapText="1"/>
    </xf>
    <xf numFmtId="0" fontId="36" fillId="23" borderId="1" xfId="0" applyFont="1" applyFill="1" applyBorder="1" applyAlignment="1">
      <alignment horizontal="center" vertical="center" wrapText="1"/>
    </xf>
    <xf numFmtId="0" fontId="36" fillId="21" borderId="1" xfId="0" applyFont="1" applyFill="1" applyBorder="1" applyAlignment="1">
      <alignment horizontal="center" vertical="center" wrapText="1"/>
    </xf>
    <xf numFmtId="0" fontId="0" fillId="34" borderId="1" xfId="0" applyFill="1" applyBorder="1" applyAlignment="1">
      <alignment horizontal="center" vertical="center"/>
    </xf>
    <xf numFmtId="0" fontId="36" fillId="27" borderId="1"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0" xfId="0" applyFont="1" applyFill="1" applyBorder="1" applyAlignment="1">
      <alignment horizontal="center" vertical="center"/>
    </xf>
    <xf numFmtId="0" fontId="0" fillId="13" borderId="6" xfId="0" applyFont="1" applyFill="1" applyBorder="1" applyAlignment="1">
      <alignment horizontal="center" vertical="center"/>
    </xf>
    <xf numFmtId="0" fontId="0" fillId="0" borderId="0" xfId="0" applyFont="1" applyBorder="1" applyAlignment="1">
      <alignment vertical="center"/>
    </xf>
    <xf numFmtId="0" fontId="0" fillId="0" borderId="0" xfId="0" applyAlignment="1">
      <alignment vertical="center"/>
    </xf>
    <xf numFmtId="0" fontId="0" fillId="20" borderId="0" xfId="0" applyFont="1" applyFill="1" applyBorder="1" applyAlignment="1">
      <alignment horizontal="center" vertical="center"/>
    </xf>
    <xf numFmtId="0" fontId="39" fillId="35" borderId="1"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165" fontId="2" fillId="3" borderId="1" xfId="1" applyNumberFormat="1" applyFont="1" applyFill="1" applyBorder="1" applyAlignment="1" applyProtection="1">
      <alignment horizontal="center" vertical="center" wrapText="1"/>
    </xf>
    <xf numFmtId="0" fontId="2" fillId="4" borderId="1" xfId="1" applyNumberFormat="1" applyFont="1" applyFill="1" applyBorder="1" applyAlignment="1" applyProtection="1">
      <alignment horizontal="center" vertical="center" wrapText="1"/>
    </xf>
    <xf numFmtId="1" fontId="2" fillId="6" borderId="1" xfId="1" applyNumberFormat="1" applyFont="1" applyFill="1" applyBorder="1" applyAlignment="1" applyProtection="1">
      <alignment horizontal="center" vertical="center" wrapText="1"/>
    </xf>
    <xf numFmtId="0" fontId="2" fillId="6" borderId="1" xfId="1" applyNumberFormat="1" applyFont="1" applyFill="1" applyBorder="1" applyAlignment="1" applyProtection="1">
      <alignment horizontal="center" vertical="center" wrapText="1"/>
    </xf>
    <xf numFmtId="0" fontId="2" fillId="7" borderId="1" xfId="1" applyNumberFormat="1" applyFont="1" applyFill="1" applyBorder="1" applyAlignment="1" applyProtection="1">
      <alignment horizontal="center" vertical="center" wrapText="1"/>
    </xf>
    <xf numFmtId="0" fontId="2" fillId="5" borderId="1" xfId="1" applyNumberFormat="1" applyFont="1" applyFill="1" applyBorder="1" applyAlignment="1" applyProtection="1">
      <alignment horizontal="center" vertical="center" wrapText="1"/>
    </xf>
    <xf numFmtId="0" fontId="2" fillId="8" borderId="1" xfId="1" applyNumberFormat="1" applyFont="1" applyFill="1" applyBorder="1" applyAlignment="1" applyProtection="1">
      <alignment horizontal="center" vertical="center" wrapText="1"/>
    </xf>
    <xf numFmtId="0" fontId="0" fillId="0" borderId="1"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 fillId="2" borderId="1" xfId="1" applyNumberFormat="1" applyFont="1" applyFill="1" applyBorder="1" applyAlignment="1" applyProtection="1">
      <alignment horizontal="center" vertical="center" wrapText="1"/>
    </xf>
    <xf numFmtId="0" fontId="0" fillId="0" borderId="4" xfId="0" applyBorder="1" applyAlignment="1">
      <alignment horizontal="center" vertical="center" wrapText="1"/>
    </xf>
    <xf numFmtId="0" fontId="0" fillId="14" borderId="1" xfId="0" applyFont="1" applyFill="1" applyBorder="1" applyAlignment="1">
      <alignment horizontal="center" vertical="center" wrapText="1"/>
    </xf>
    <xf numFmtId="0" fontId="0" fillId="14" borderId="1" xfId="0" applyFill="1" applyBorder="1" applyAlignment="1">
      <alignment horizontal="center" vertical="center" wrapText="1"/>
    </xf>
    <xf numFmtId="3" fontId="0" fillId="14" borderId="1" xfId="0" applyNumberFormat="1" applyFill="1" applyBorder="1" applyAlignment="1">
      <alignment horizontal="center" vertical="center" wrapText="1"/>
    </xf>
    <xf numFmtId="3" fontId="0" fillId="14" borderId="1" xfId="0" applyNumberFormat="1" applyFill="1" applyBorder="1" applyAlignment="1">
      <alignment horizontal="center" vertical="center"/>
    </xf>
    <xf numFmtId="0" fontId="10" fillId="15" borderId="1" xfId="0" applyFont="1" applyFill="1" applyBorder="1" applyAlignment="1">
      <alignment horizontal="center" vertical="center" wrapText="1"/>
    </xf>
    <xf numFmtId="0" fontId="0" fillId="15" borderId="1" xfId="0" applyFont="1" applyFill="1" applyBorder="1" applyAlignment="1">
      <alignment horizontal="center" vertical="center" wrapText="1"/>
    </xf>
    <xf numFmtId="0" fontId="0" fillId="15" borderId="1" xfId="0" applyFill="1" applyBorder="1" applyAlignment="1">
      <alignment horizontal="center" vertical="center" wrapText="1"/>
    </xf>
    <xf numFmtId="3" fontId="0" fillId="15" borderId="1" xfId="0" applyNumberFormat="1" applyFill="1" applyBorder="1" applyAlignment="1">
      <alignment horizontal="center" vertical="center" wrapText="1"/>
    </xf>
    <xf numFmtId="3" fontId="0" fillId="15" borderId="1" xfId="0" applyNumberFormat="1" applyFill="1" applyBorder="1" applyAlignment="1">
      <alignment horizontal="center" vertical="center"/>
    </xf>
    <xf numFmtId="0" fontId="10" fillId="14" borderId="1" xfId="0" applyFont="1" applyFill="1" applyBorder="1" applyAlignment="1">
      <alignment horizontal="center" vertical="center" wrapText="1"/>
    </xf>
    <xf numFmtId="3" fontId="0" fillId="14" borderId="1" xfId="0" applyNumberFormat="1" applyFill="1" applyBorder="1" applyAlignment="1">
      <alignment horizontal="right" vertical="center" wrapText="1"/>
    </xf>
    <xf numFmtId="3" fontId="0" fillId="17" borderId="1" xfId="0" applyNumberFormat="1" applyFill="1" applyBorder="1" applyAlignment="1">
      <alignment horizontal="center" vertical="center" wrapText="1"/>
    </xf>
    <xf numFmtId="3" fontId="0" fillId="17" borderId="1" xfId="0" applyNumberFormat="1" applyFill="1" applyBorder="1" applyAlignment="1">
      <alignment horizontal="center" vertical="center"/>
    </xf>
    <xf numFmtId="0" fontId="10" fillId="10" borderId="1" xfId="0" applyFont="1" applyFill="1" applyBorder="1" applyAlignment="1">
      <alignment horizontal="center" vertical="center" wrapText="1"/>
    </xf>
    <xf numFmtId="0" fontId="0" fillId="10" borderId="1"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0" fillId="17" borderId="1" xfId="0" applyFont="1" applyFill="1" applyBorder="1" applyAlignment="1">
      <alignment horizontal="center" vertical="center" wrapText="1"/>
    </xf>
    <xf numFmtId="0" fontId="0" fillId="17" borderId="1" xfId="0" applyFill="1" applyBorder="1" applyAlignment="1">
      <alignment horizontal="center" vertical="center" wrapText="1"/>
    </xf>
    <xf numFmtId="0" fontId="17" fillId="18" borderId="2" xfId="0" applyFont="1" applyFill="1" applyBorder="1" applyAlignment="1">
      <alignment horizontal="center" vertical="center" wrapText="1"/>
    </xf>
    <xf numFmtId="0" fontId="17" fillId="18" borderId="4" xfId="0" applyFont="1" applyFill="1" applyBorder="1" applyAlignment="1">
      <alignment horizontal="center" vertical="center" wrapText="1"/>
    </xf>
    <xf numFmtId="0" fontId="0" fillId="18" borderId="2" xfId="0" applyFont="1" applyFill="1" applyBorder="1" applyAlignment="1">
      <alignment horizontal="center" vertical="center" wrapText="1"/>
    </xf>
    <xf numFmtId="0" fontId="0" fillId="18" borderId="4" xfId="0" applyFont="1" applyFill="1" applyBorder="1" applyAlignment="1">
      <alignment horizontal="center" vertical="center" wrapText="1"/>
    </xf>
    <xf numFmtId="0" fontId="0" fillId="18" borderId="2" xfId="0" applyFill="1" applyBorder="1" applyAlignment="1">
      <alignment horizontal="center" vertical="center" wrapText="1"/>
    </xf>
    <xf numFmtId="0" fontId="0" fillId="18" borderId="4" xfId="0" applyFill="1" applyBorder="1" applyAlignment="1">
      <alignment horizontal="center" vertical="center" wrapText="1"/>
    </xf>
    <xf numFmtId="1" fontId="0" fillId="31" borderId="2" xfId="0" applyNumberFormat="1" applyFill="1" applyBorder="1" applyAlignment="1">
      <alignment horizontal="center" vertical="center"/>
    </xf>
    <xf numFmtId="1" fontId="0" fillId="31" borderId="3" xfId="0" applyNumberFormat="1" applyFill="1" applyBorder="1" applyAlignment="1">
      <alignment horizontal="center" vertical="center"/>
    </xf>
    <xf numFmtId="1" fontId="0" fillId="31" borderId="4" xfId="0" applyNumberFormat="1" applyFill="1" applyBorder="1" applyAlignment="1">
      <alignment horizontal="center" vertical="center"/>
    </xf>
    <xf numFmtId="0" fontId="44" fillId="0" borderId="12" xfId="0" applyFont="1" applyBorder="1" applyAlignment="1">
      <alignment horizontal="justify" vertical="top" wrapText="1"/>
    </xf>
    <xf numFmtId="0" fontId="44" fillId="0" borderId="13" xfId="0" applyFont="1" applyBorder="1" applyAlignment="1">
      <alignment horizontal="justify" vertical="top" wrapText="1"/>
    </xf>
    <xf numFmtId="0" fontId="44" fillId="0" borderId="14" xfId="0" applyFont="1" applyBorder="1" applyAlignment="1">
      <alignment horizontal="justify" vertical="top" wrapText="1"/>
    </xf>
    <xf numFmtId="9" fontId="6" fillId="12" borderId="5" xfId="0" applyNumberFormat="1" applyFont="1" applyFill="1" applyBorder="1" applyAlignment="1">
      <alignment horizontal="center" vertical="center" wrapText="1"/>
    </xf>
    <xf numFmtId="0" fontId="6" fillId="12" borderId="6"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6" fillId="11" borderId="1" xfId="0" applyFont="1" applyFill="1" applyBorder="1" applyAlignment="1">
      <alignment horizontal="center"/>
    </xf>
    <xf numFmtId="9" fontId="6" fillId="11" borderId="1" xfId="0" applyNumberFormat="1" applyFont="1" applyFill="1" applyBorder="1" applyAlignment="1">
      <alignment horizontal="center"/>
    </xf>
    <xf numFmtId="0" fontId="6" fillId="12" borderId="5" xfId="0" applyFont="1" applyFill="1" applyBorder="1" applyAlignment="1">
      <alignment horizontal="center" vertical="center" wrapText="1"/>
    </xf>
    <xf numFmtId="9" fontId="7" fillId="13" borderId="5" xfId="0" applyNumberFormat="1" applyFont="1" applyFill="1" applyBorder="1" applyAlignment="1">
      <alignment horizontal="center" vertical="center" wrapText="1"/>
    </xf>
    <xf numFmtId="0" fontId="7" fillId="13" borderId="6" xfId="0" applyFont="1" applyFill="1" applyBorder="1" applyAlignment="1">
      <alignment horizontal="center" vertical="center" wrapText="1"/>
    </xf>
    <xf numFmtId="9" fontId="0" fillId="13" borderId="5" xfId="0" applyNumberFormat="1" applyFont="1" applyFill="1" applyBorder="1" applyAlignment="1">
      <alignment horizontal="center" vertical="center" wrapText="1"/>
    </xf>
    <xf numFmtId="0" fontId="0" fillId="13" borderId="6" xfId="0" applyFont="1" applyFill="1" applyBorder="1" applyAlignment="1">
      <alignment horizontal="center" vertical="center" wrapText="1"/>
    </xf>
    <xf numFmtId="0" fontId="7" fillId="13" borderId="1" xfId="0" applyFont="1" applyFill="1" applyBorder="1" applyAlignment="1">
      <alignment horizontal="center" vertical="center" wrapText="1"/>
    </xf>
    <xf numFmtId="0" fontId="34" fillId="11" borderId="1" xfId="0" applyFont="1" applyFill="1" applyBorder="1" applyAlignment="1">
      <alignment horizontal="center"/>
    </xf>
    <xf numFmtId="9" fontId="34" fillId="11" borderId="1" xfId="0" applyNumberFormat="1" applyFont="1" applyFill="1" applyBorder="1" applyAlignment="1">
      <alignment horizontal="center"/>
    </xf>
    <xf numFmtId="0" fontId="0" fillId="13" borderId="1" xfId="0" applyFont="1" applyFill="1" applyBorder="1" applyAlignment="1">
      <alignment horizontal="center" vertical="center" wrapText="1"/>
    </xf>
    <xf numFmtId="9" fontId="8" fillId="13" borderId="5" xfId="0" applyNumberFormat="1" applyFont="1" applyFill="1" applyBorder="1" applyAlignment="1">
      <alignment horizontal="center" vertical="center" wrapText="1"/>
    </xf>
    <xf numFmtId="0" fontId="8" fillId="13" borderId="6"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2" fillId="11" borderId="1" xfId="0" applyFont="1" applyFill="1" applyBorder="1" applyAlignment="1">
      <alignment horizontal="center"/>
    </xf>
    <xf numFmtId="9" fontId="2" fillId="11" borderId="1" xfId="0" applyNumberFormat="1" applyFont="1" applyFill="1" applyBorder="1" applyAlignment="1">
      <alignment horizontal="center"/>
    </xf>
    <xf numFmtId="0" fontId="2" fillId="11" borderId="1" xfId="0" applyFont="1" applyFill="1" applyBorder="1" applyAlignment="1">
      <alignment horizontal="center" vertical="center"/>
    </xf>
  </cellXfs>
  <cellStyles count="4">
    <cellStyle name="Millares" xfId="2" builtinId="3"/>
    <cellStyle name="Normal" xfId="0" builtinId="0"/>
    <cellStyle name="Porcentaje" xfId="3" builtinId="5"/>
    <cellStyle name="TableStyleLight1" xfId="1"/>
  </cellStyles>
  <dxfs count="710">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FORMACIÓN!$B$20:$B$25</c:f>
              <c:strCache>
                <c:ptCount val="6"/>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SF-PY7. Fortalecimiento de los Vínculos Universidad - Egresados.</c:v>
                </c:pt>
              </c:strCache>
            </c:strRef>
          </c:cat>
          <c:val>
            <c:numRef>
              <c:f>FORMACIÓN!$C$20:$C$25</c:f>
              <c:numCache>
                <c:formatCode>General</c:formatCode>
                <c:ptCount val="6"/>
                <c:pt idx="0">
                  <c:v>100</c:v>
                </c:pt>
                <c:pt idx="1">
                  <c:v>50</c:v>
                </c:pt>
                <c:pt idx="2">
                  <c:v>40</c:v>
                </c:pt>
                <c:pt idx="3">
                  <c:v>100</c:v>
                </c:pt>
                <c:pt idx="4">
                  <c:v>67</c:v>
                </c:pt>
                <c:pt idx="5">
                  <c:v>100</c:v>
                </c:pt>
              </c:numCache>
            </c:numRef>
          </c:val>
        </c:ser>
        <c:dLbls>
          <c:showLegendKey val="0"/>
          <c:showVal val="1"/>
          <c:showCatName val="0"/>
          <c:showSerName val="0"/>
          <c:showPercent val="0"/>
          <c:showBubbleSize val="0"/>
        </c:dLbls>
        <c:gapWidth val="150"/>
        <c:shape val="box"/>
        <c:axId val="45231488"/>
        <c:axId val="45249664"/>
        <c:axId val="0"/>
      </c:bar3DChart>
      <c:catAx>
        <c:axId val="45231488"/>
        <c:scaling>
          <c:orientation val="minMax"/>
        </c:scaling>
        <c:delete val="0"/>
        <c:axPos val="b"/>
        <c:majorTickMark val="none"/>
        <c:minorTickMark val="none"/>
        <c:tickLblPos val="nextTo"/>
        <c:crossAx val="45249664"/>
        <c:crosses val="autoZero"/>
        <c:auto val="1"/>
        <c:lblAlgn val="ctr"/>
        <c:lblOffset val="100"/>
        <c:noMultiLvlLbl val="0"/>
      </c:catAx>
      <c:valAx>
        <c:axId val="45249664"/>
        <c:scaling>
          <c:orientation val="minMax"/>
        </c:scaling>
        <c:delete val="1"/>
        <c:axPos val="l"/>
        <c:numFmt formatCode="General" sourceLinked="1"/>
        <c:majorTickMark val="out"/>
        <c:minorTickMark val="none"/>
        <c:tickLblPos val="nextTo"/>
        <c:crossAx val="45231488"/>
        <c:crosses val="autoZero"/>
        <c:crossBetween val="between"/>
      </c:valAx>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0000"/>
              </a:solidFill>
            </c:spPr>
          </c:dPt>
          <c:dLbls>
            <c:dLbl>
              <c:idx val="3"/>
              <c:layout>
                <c:manualLayout>
                  <c:x val="2.0874098777221593E-2"/>
                  <c:y val="0"/>
                </c:manualLayout>
              </c:layout>
              <c:showLegendKey val="0"/>
              <c:showVal val="1"/>
              <c:showCatName val="0"/>
              <c:showSerName val="0"/>
              <c:showPercent val="0"/>
              <c:showBubbleSize val="0"/>
            </c:dLbl>
            <c:dLbl>
              <c:idx val="4"/>
              <c:layout>
                <c:manualLayout>
                  <c:x val="2.0874098777221593E-2"/>
                  <c:y val="4.0145548159010508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dLbls>
          <c:showLegendKey val="0"/>
          <c:showVal val="1"/>
          <c:showCatName val="0"/>
          <c:showSerName val="0"/>
          <c:showPercent val="0"/>
          <c:showBubbleSize val="0"/>
        </c:dLbls>
        <c:gapWidth val="150"/>
        <c:shape val="box"/>
        <c:axId val="45802240"/>
        <c:axId val="91302144"/>
        <c:axId val="0"/>
      </c:bar3DChart>
      <c:catAx>
        <c:axId val="45802240"/>
        <c:scaling>
          <c:orientation val="minMax"/>
        </c:scaling>
        <c:delete val="0"/>
        <c:axPos val="b"/>
        <c:majorTickMark val="none"/>
        <c:minorTickMark val="none"/>
        <c:tickLblPos val="nextTo"/>
        <c:crossAx val="91302144"/>
        <c:crosses val="autoZero"/>
        <c:auto val="1"/>
        <c:lblAlgn val="ctr"/>
        <c:lblOffset val="100"/>
        <c:noMultiLvlLbl val="0"/>
      </c:catAx>
      <c:valAx>
        <c:axId val="91302144"/>
        <c:scaling>
          <c:orientation val="minMax"/>
        </c:scaling>
        <c:delete val="1"/>
        <c:axPos val="l"/>
        <c:numFmt formatCode="General" sourceLinked="1"/>
        <c:majorTickMark val="out"/>
        <c:minorTickMark val="none"/>
        <c:tickLblPos val="nextTo"/>
        <c:crossAx val="45802240"/>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FORMACIÓN!$B$20:$B$25</c:f>
              <c:strCache>
                <c:ptCount val="6"/>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SF-PY7. Fortalecimiento de los Vínculos Universidad - Egresados.</c:v>
                </c:pt>
              </c:strCache>
            </c:strRef>
          </c:cat>
          <c:val>
            <c:numRef>
              <c:f>FORMACIÓN!$C$20:$C$25</c:f>
              <c:numCache>
                <c:formatCode>General</c:formatCode>
                <c:ptCount val="6"/>
                <c:pt idx="0">
                  <c:v>100</c:v>
                </c:pt>
                <c:pt idx="1">
                  <c:v>50</c:v>
                </c:pt>
                <c:pt idx="2">
                  <c:v>40</c:v>
                </c:pt>
                <c:pt idx="3">
                  <c:v>100</c:v>
                </c:pt>
                <c:pt idx="4">
                  <c:v>67</c:v>
                </c:pt>
                <c:pt idx="5">
                  <c:v>100</c:v>
                </c:pt>
              </c:numCache>
            </c:numRef>
          </c:val>
        </c:ser>
        <c:dLbls>
          <c:showLegendKey val="0"/>
          <c:showVal val="1"/>
          <c:showCatName val="0"/>
          <c:showSerName val="0"/>
          <c:showPercent val="0"/>
          <c:showBubbleSize val="0"/>
        </c:dLbls>
        <c:gapWidth val="150"/>
        <c:shape val="box"/>
        <c:axId val="91357184"/>
        <c:axId val="91358720"/>
        <c:axId val="0"/>
      </c:bar3DChart>
      <c:catAx>
        <c:axId val="91357184"/>
        <c:scaling>
          <c:orientation val="minMax"/>
        </c:scaling>
        <c:delete val="0"/>
        <c:axPos val="b"/>
        <c:majorTickMark val="none"/>
        <c:minorTickMark val="none"/>
        <c:tickLblPos val="nextTo"/>
        <c:crossAx val="91358720"/>
        <c:crosses val="autoZero"/>
        <c:auto val="1"/>
        <c:lblAlgn val="ctr"/>
        <c:lblOffset val="100"/>
        <c:noMultiLvlLbl val="0"/>
      </c:catAx>
      <c:valAx>
        <c:axId val="91358720"/>
        <c:scaling>
          <c:orientation val="minMax"/>
        </c:scaling>
        <c:delete val="1"/>
        <c:axPos val="l"/>
        <c:numFmt formatCode="General" sourceLinked="1"/>
        <c:majorTickMark val="out"/>
        <c:minorTickMark val="none"/>
        <c:tickLblPos val="nextTo"/>
        <c:crossAx val="91357184"/>
        <c:crosses val="autoZero"/>
        <c:crossBetween val="between"/>
      </c:valAx>
    </c:plotArea>
    <c:plotVisOnly val="1"/>
    <c:dispBlanksAs val="gap"/>
    <c:showDLblsOverMax val="0"/>
  </c:chart>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TRIMESTRE 1</c:v>
          </c:tx>
          <c:invertIfNegative val="0"/>
          <c:cat>
            <c:strRef>
              <c:f>FORMACIÓN!$B$20:$B$25</c:f>
              <c:strCache>
                <c:ptCount val="6"/>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SF-PY7. Fortalecimiento de los Vínculos Universidad - Egresados.</c:v>
                </c:pt>
              </c:strCache>
            </c:strRef>
          </c:cat>
          <c:val>
            <c:numRef>
              <c:f>FORMACIÓN!$C$20:$C$25</c:f>
              <c:numCache>
                <c:formatCode>General</c:formatCode>
                <c:ptCount val="6"/>
                <c:pt idx="0">
                  <c:v>100</c:v>
                </c:pt>
                <c:pt idx="1">
                  <c:v>50</c:v>
                </c:pt>
                <c:pt idx="2">
                  <c:v>40</c:v>
                </c:pt>
                <c:pt idx="3">
                  <c:v>100</c:v>
                </c:pt>
                <c:pt idx="4">
                  <c:v>67</c:v>
                </c:pt>
                <c:pt idx="5">
                  <c:v>100</c:v>
                </c:pt>
              </c:numCache>
            </c:numRef>
          </c:val>
        </c:ser>
        <c:ser>
          <c:idx val="1"/>
          <c:order val="1"/>
          <c:tx>
            <c:v>TRIMESTRE 2</c:v>
          </c:tx>
          <c:spPr>
            <a:solidFill>
              <a:srgbClr val="00B0F0"/>
            </a:solidFill>
          </c:spPr>
          <c:invertIfNegative val="0"/>
          <c:cat>
            <c:strRef>
              <c:f>FORMACIÓN!$B$20:$B$25</c:f>
              <c:strCache>
                <c:ptCount val="6"/>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SF-PY7. Fortalecimiento de los Vínculos Universidad - Egresados.</c:v>
                </c:pt>
              </c:strCache>
            </c:strRef>
          </c:cat>
          <c:val>
            <c:numRef>
              <c:f>FORMACIÓN!$E$20:$E$25</c:f>
              <c:numCache>
                <c:formatCode>General</c:formatCode>
                <c:ptCount val="6"/>
                <c:pt idx="0">
                  <c:v>100</c:v>
                </c:pt>
                <c:pt idx="1">
                  <c:v>100</c:v>
                </c:pt>
                <c:pt idx="2">
                  <c:v>100</c:v>
                </c:pt>
                <c:pt idx="3">
                  <c:v>100</c:v>
                </c:pt>
                <c:pt idx="4">
                  <c:v>100</c:v>
                </c:pt>
                <c:pt idx="5">
                  <c:v>100</c:v>
                </c:pt>
              </c:numCache>
            </c:numRef>
          </c:val>
        </c:ser>
        <c:dLbls>
          <c:showLegendKey val="0"/>
          <c:showVal val="1"/>
          <c:showCatName val="0"/>
          <c:showSerName val="0"/>
          <c:showPercent val="0"/>
          <c:showBubbleSize val="0"/>
        </c:dLbls>
        <c:gapWidth val="150"/>
        <c:shape val="box"/>
        <c:axId val="91381120"/>
        <c:axId val="91391104"/>
        <c:axId val="0"/>
      </c:bar3DChart>
      <c:catAx>
        <c:axId val="91381120"/>
        <c:scaling>
          <c:orientation val="minMax"/>
        </c:scaling>
        <c:delete val="0"/>
        <c:axPos val="b"/>
        <c:majorTickMark val="none"/>
        <c:minorTickMark val="none"/>
        <c:tickLblPos val="nextTo"/>
        <c:crossAx val="91391104"/>
        <c:crosses val="autoZero"/>
        <c:auto val="1"/>
        <c:lblAlgn val="ctr"/>
        <c:lblOffset val="100"/>
        <c:noMultiLvlLbl val="0"/>
      </c:catAx>
      <c:valAx>
        <c:axId val="91391104"/>
        <c:scaling>
          <c:orientation val="minMax"/>
        </c:scaling>
        <c:delete val="1"/>
        <c:axPos val="l"/>
        <c:numFmt formatCode="General" sourceLinked="1"/>
        <c:majorTickMark val="out"/>
        <c:minorTickMark val="none"/>
        <c:tickLblPos val="nextTo"/>
        <c:crossAx val="91381120"/>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INVESTIGACIÓN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dLbls>
          <c:showLegendKey val="0"/>
          <c:showVal val="1"/>
          <c:showCatName val="0"/>
          <c:showSerName val="0"/>
          <c:showPercent val="0"/>
          <c:showBubbleSize val="0"/>
        </c:dLbls>
        <c:gapWidth val="150"/>
        <c:shape val="box"/>
        <c:axId val="91458176"/>
        <c:axId val="91484544"/>
        <c:axId val="0"/>
      </c:bar3DChart>
      <c:catAx>
        <c:axId val="91458176"/>
        <c:scaling>
          <c:orientation val="minMax"/>
        </c:scaling>
        <c:delete val="0"/>
        <c:axPos val="b"/>
        <c:majorTickMark val="none"/>
        <c:minorTickMark val="none"/>
        <c:tickLblPos val="nextTo"/>
        <c:crossAx val="91484544"/>
        <c:crosses val="autoZero"/>
        <c:auto val="1"/>
        <c:lblAlgn val="ctr"/>
        <c:lblOffset val="100"/>
        <c:noMultiLvlLbl val="0"/>
      </c:catAx>
      <c:valAx>
        <c:axId val="91484544"/>
        <c:scaling>
          <c:orientation val="minMax"/>
        </c:scaling>
        <c:delete val="1"/>
        <c:axPos val="l"/>
        <c:numFmt formatCode="General" sourceLinked="1"/>
        <c:majorTickMark val="out"/>
        <c:minorTickMark val="none"/>
        <c:tickLblPos val="nextTo"/>
        <c:crossAx val="91458176"/>
        <c:crosses val="autoZero"/>
        <c:crossBetween val="between"/>
      </c:valAx>
    </c:plotArea>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Pt>
            <c:idx val="0"/>
            <c:invertIfNegative val="0"/>
            <c:bubble3D val="0"/>
            <c:spPr>
              <a:solidFill>
                <a:srgbClr val="00B0F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FF00"/>
              </a:solidFill>
            </c:spPr>
          </c:dPt>
          <c:dPt>
            <c:idx val="6"/>
            <c:invertIfNegative val="0"/>
            <c:bubble3D val="0"/>
            <c:spPr>
              <a:solidFill>
                <a:srgbClr val="FFFF00"/>
              </a:solidFill>
            </c:spPr>
          </c:dPt>
          <c:dPt>
            <c:idx val="7"/>
            <c:invertIfNegative val="0"/>
            <c:bubble3D val="0"/>
            <c:spPr>
              <a:solidFill>
                <a:srgbClr val="FFFF00"/>
              </a:solidFill>
            </c:spPr>
          </c:dPt>
          <c:dPt>
            <c:idx val="8"/>
            <c:invertIfNegative val="0"/>
            <c:bubble3D val="0"/>
            <c:spPr>
              <a:solidFill>
                <a:srgbClr val="FFFF00"/>
              </a:solidFill>
            </c:spPr>
          </c:dPt>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dLbls>
          <c:showLegendKey val="0"/>
          <c:showVal val="1"/>
          <c:showCatName val="0"/>
          <c:showSerName val="0"/>
          <c:showPercent val="0"/>
          <c:showBubbleSize val="0"/>
        </c:dLbls>
        <c:gapWidth val="150"/>
        <c:shape val="box"/>
        <c:axId val="91596672"/>
        <c:axId val="91598208"/>
        <c:axId val="0"/>
      </c:bar3DChart>
      <c:catAx>
        <c:axId val="91596672"/>
        <c:scaling>
          <c:orientation val="minMax"/>
        </c:scaling>
        <c:delete val="0"/>
        <c:axPos val="b"/>
        <c:majorTickMark val="none"/>
        <c:minorTickMark val="none"/>
        <c:tickLblPos val="nextTo"/>
        <c:crossAx val="91598208"/>
        <c:crosses val="autoZero"/>
        <c:auto val="1"/>
        <c:lblAlgn val="ctr"/>
        <c:lblOffset val="100"/>
        <c:noMultiLvlLbl val="0"/>
      </c:catAx>
      <c:valAx>
        <c:axId val="91598208"/>
        <c:scaling>
          <c:orientation val="minMax"/>
        </c:scaling>
        <c:delete val="1"/>
        <c:axPos val="l"/>
        <c:numFmt formatCode="General" sourceLinked="1"/>
        <c:majorTickMark val="out"/>
        <c:minorTickMark val="none"/>
        <c:tickLblPos val="nextTo"/>
        <c:crossAx val="91596672"/>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a:t>
            </a:r>
            <a:r>
              <a:rPr lang="es-CO" baseline="0"/>
              <a:t> SOCIAL</a:t>
            </a:r>
            <a:endParaRPr lang="es-CO"/>
          </a:p>
        </c:rich>
      </c:tx>
      <c:layout>
        <c:manualLayout>
          <c:xMode val="edge"/>
          <c:yMode val="edge"/>
          <c:x val="0.10406933508311461"/>
          <c:y val="2.7777777777777776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3.0555555555555555E-2"/>
          <c:y val="0.18969925634295712"/>
          <c:w val="0.93888888888888888"/>
          <c:h val="0.39195319335083112"/>
        </c:manualLayout>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dLbls>
          <c:showLegendKey val="0"/>
          <c:showVal val="1"/>
          <c:showCatName val="0"/>
          <c:showSerName val="0"/>
          <c:showPercent val="0"/>
          <c:showBubbleSize val="0"/>
        </c:dLbls>
        <c:gapWidth val="150"/>
        <c:shape val="box"/>
        <c:axId val="91894912"/>
        <c:axId val="91896448"/>
        <c:axId val="0"/>
      </c:bar3DChart>
      <c:catAx>
        <c:axId val="91894912"/>
        <c:scaling>
          <c:orientation val="minMax"/>
        </c:scaling>
        <c:delete val="0"/>
        <c:axPos val="b"/>
        <c:majorTickMark val="none"/>
        <c:minorTickMark val="none"/>
        <c:tickLblPos val="nextTo"/>
        <c:crossAx val="91896448"/>
        <c:crosses val="autoZero"/>
        <c:auto val="1"/>
        <c:lblAlgn val="ctr"/>
        <c:lblOffset val="100"/>
        <c:noMultiLvlLbl val="0"/>
      </c:catAx>
      <c:valAx>
        <c:axId val="91896448"/>
        <c:scaling>
          <c:orientation val="minMax"/>
        </c:scaling>
        <c:delete val="1"/>
        <c:axPos val="l"/>
        <c:numFmt formatCode="General" sourceLinked="1"/>
        <c:majorTickMark val="out"/>
        <c:minorTickMark val="none"/>
        <c:tickLblPos val="nextTo"/>
        <c:crossAx val="91894912"/>
        <c:crosses val="autoZero"/>
        <c:crossBetween val="between"/>
      </c:valAx>
    </c:plotArea>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0000"/>
              </a:solidFill>
            </c:spPr>
          </c:dPt>
          <c:dPt>
            <c:idx val="3"/>
            <c:invertIfNegative val="0"/>
            <c:bubble3D val="0"/>
            <c:spPr>
              <a:solidFill>
                <a:srgbClr val="FF0000"/>
              </a:solidFill>
            </c:spPr>
          </c:dPt>
          <c:dPt>
            <c:idx val="4"/>
            <c:invertIfNegative val="0"/>
            <c:bubble3D val="0"/>
            <c:spPr>
              <a:solidFill>
                <a:srgbClr val="FF0000"/>
              </a:solidFill>
            </c:spPr>
          </c:dPt>
          <c:dPt>
            <c:idx val="5"/>
            <c:invertIfNegative val="0"/>
            <c:bubble3D val="0"/>
            <c:spPr>
              <a:solidFill>
                <a:srgbClr val="FF0000"/>
              </a:solidFill>
            </c:spPr>
          </c:dPt>
          <c:dPt>
            <c:idx val="6"/>
            <c:invertIfNegative val="0"/>
            <c:bubble3D val="0"/>
            <c:spPr>
              <a:solidFill>
                <a:srgbClr val="FF0000"/>
              </a:solidFill>
            </c:spPr>
          </c:dPt>
          <c:dPt>
            <c:idx val="7"/>
            <c:invertIfNegative val="0"/>
            <c:bubble3D val="0"/>
            <c:spPr>
              <a:solidFill>
                <a:srgbClr val="FF0000"/>
              </a:solidFill>
            </c:spPr>
          </c:dPt>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dLbls>
          <c:showLegendKey val="0"/>
          <c:showVal val="1"/>
          <c:showCatName val="0"/>
          <c:showSerName val="0"/>
          <c:showPercent val="0"/>
          <c:showBubbleSize val="0"/>
        </c:dLbls>
        <c:gapWidth val="150"/>
        <c:shape val="box"/>
        <c:axId val="91697152"/>
        <c:axId val="91698688"/>
        <c:axId val="0"/>
      </c:bar3DChart>
      <c:catAx>
        <c:axId val="91697152"/>
        <c:scaling>
          <c:orientation val="minMax"/>
        </c:scaling>
        <c:delete val="0"/>
        <c:axPos val="b"/>
        <c:majorTickMark val="none"/>
        <c:minorTickMark val="none"/>
        <c:tickLblPos val="nextTo"/>
        <c:crossAx val="91698688"/>
        <c:crosses val="autoZero"/>
        <c:auto val="1"/>
        <c:lblAlgn val="ctr"/>
        <c:lblOffset val="100"/>
        <c:noMultiLvlLbl val="0"/>
      </c:catAx>
      <c:valAx>
        <c:axId val="91698688"/>
        <c:scaling>
          <c:orientation val="minMax"/>
        </c:scaling>
        <c:delete val="1"/>
        <c:axPos val="l"/>
        <c:numFmt formatCode="General" sourceLinked="1"/>
        <c:majorTickMark val="out"/>
        <c:minorTickMark val="none"/>
        <c:tickLblPos val="nextTo"/>
        <c:crossAx val="91697152"/>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BIENESTAR!$B$23:$B$28</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BIENESTAR!$C$23:$C$28</c:f>
              <c:numCache>
                <c:formatCode>General</c:formatCode>
                <c:ptCount val="6"/>
                <c:pt idx="0">
                  <c:v>50</c:v>
                </c:pt>
                <c:pt idx="1">
                  <c:v>100</c:v>
                </c:pt>
                <c:pt idx="2">
                  <c:v>100</c:v>
                </c:pt>
                <c:pt idx="3">
                  <c:v>0</c:v>
                </c:pt>
                <c:pt idx="4">
                  <c:v>67</c:v>
                </c:pt>
                <c:pt idx="5">
                  <c:v>0</c:v>
                </c:pt>
              </c:numCache>
            </c:numRef>
          </c:val>
        </c:ser>
        <c:dLbls>
          <c:showLegendKey val="0"/>
          <c:showVal val="1"/>
          <c:showCatName val="0"/>
          <c:showSerName val="0"/>
          <c:showPercent val="0"/>
          <c:showBubbleSize val="0"/>
        </c:dLbls>
        <c:gapWidth val="150"/>
        <c:shape val="box"/>
        <c:axId val="91757568"/>
        <c:axId val="91763456"/>
        <c:axId val="0"/>
      </c:bar3DChart>
      <c:catAx>
        <c:axId val="91757568"/>
        <c:scaling>
          <c:orientation val="minMax"/>
        </c:scaling>
        <c:delete val="0"/>
        <c:axPos val="b"/>
        <c:majorTickMark val="none"/>
        <c:minorTickMark val="none"/>
        <c:tickLblPos val="nextTo"/>
        <c:crossAx val="91763456"/>
        <c:crosses val="autoZero"/>
        <c:auto val="1"/>
        <c:lblAlgn val="ctr"/>
        <c:lblOffset val="100"/>
        <c:noMultiLvlLbl val="0"/>
      </c:catAx>
      <c:valAx>
        <c:axId val="91763456"/>
        <c:scaling>
          <c:orientation val="minMax"/>
        </c:scaling>
        <c:delete val="1"/>
        <c:axPos val="l"/>
        <c:numFmt formatCode="General" sourceLinked="1"/>
        <c:majorTickMark val="out"/>
        <c:minorTickMark val="none"/>
        <c:tickLblPos val="nextTo"/>
        <c:crossAx val="91757568"/>
        <c:crosses val="autoZero"/>
        <c:crossBetween val="between"/>
      </c:valAx>
    </c:plotArea>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BIENESTAR!$B$23:$B$28</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BIENESTAR!$C$23:$C$28</c:f>
              <c:numCache>
                <c:formatCode>General</c:formatCode>
                <c:ptCount val="6"/>
                <c:pt idx="0">
                  <c:v>50</c:v>
                </c:pt>
                <c:pt idx="1">
                  <c:v>100</c:v>
                </c:pt>
                <c:pt idx="2">
                  <c:v>100</c:v>
                </c:pt>
                <c:pt idx="3">
                  <c:v>0</c:v>
                </c:pt>
                <c:pt idx="4">
                  <c:v>67</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00B0F0"/>
              </a:solidFill>
            </c:spPr>
          </c:dPt>
          <c:dPt>
            <c:idx val="3"/>
            <c:invertIfNegative val="0"/>
            <c:bubble3D val="0"/>
            <c:spPr>
              <a:solidFill>
                <a:srgbClr val="FF0000"/>
              </a:solidFill>
            </c:spPr>
          </c:dPt>
          <c:dPt>
            <c:idx val="4"/>
            <c:invertIfNegative val="0"/>
            <c:bubble3D val="0"/>
            <c:spPr>
              <a:solidFill>
                <a:srgbClr val="00B0F0"/>
              </a:solidFill>
            </c:spPr>
          </c:dPt>
          <c:dPt>
            <c:idx val="5"/>
            <c:invertIfNegative val="0"/>
            <c:bubble3D val="0"/>
            <c:spPr>
              <a:solidFill>
                <a:srgbClr val="FF0000"/>
              </a:solidFill>
            </c:spPr>
          </c:dPt>
          <c:cat>
            <c:strRef>
              <c:f>BIENESTAR!$B$23:$B$28</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BIENESTAR!$F$23:$F$28</c:f>
              <c:numCache>
                <c:formatCode>General</c:formatCode>
                <c:ptCount val="6"/>
                <c:pt idx="0">
                  <c:v>63</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91808896"/>
        <c:axId val="91810432"/>
        <c:axId val="0"/>
      </c:bar3DChart>
      <c:catAx>
        <c:axId val="91808896"/>
        <c:scaling>
          <c:orientation val="minMax"/>
        </c:scaling>
        <c:delete val="0"/>
        <c:axPos val="b"/>
        <c:majorTickMark val="none"/>
        <c:minorTickMark val="none"/>
        <c:tickLblPos val="nextTo"/>
        <c:crossAx val="91810432"/>
        <c:crosses val="autoZero"/>
        <c:auto val="1"/>
        <c:lblAlgn val="ctr"/>
        <c:lblOffset val="100"/>
        <c:noMultiLvlLbl val="0"/>
      </c:catAx>
      <c:valAx>
        <c:axId val="91810432"/>
        <c:scaling>
          <c:orientation val="minMax"/>
        </c:scaling>
        <c:delete val="1"/>
        <c:axPos val="l"/>
        <c:numFmt formatCode="General" sourceLinked="1"/>
        <c:majorTickMark val="out"/>
        <c:minorTickMark val="none"/>
        <c:tickLblPos val="nextTo"/>
        <c:crossAx val="9180889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dLbls>
          <c:showLegendKey val="0"/>
          <c:showVal val="1"/>
          <c:showCatName val="0"/>
          <c:showSerName val="0"/>
          <c:showPercent val="0"/>
          <c:showBubbleSize val="0"/>
        </c:dLbls>
        <c:gapWidth val="150"/>
        <c:shape val="box"/>
        <c:axId val="92053888"/>
        <c:axId val="92055424"/>
        <c:axId val="0"/>
      </c:bar3DChart>
      <c:catAx>
        <c:axId val="92053888"/>
        <c:scaling>
          <c:orientation val="minMax"/>
        </c:scaling>
        <c:delete val="0"/>
        <c:axPos val="b"/>
        <c:majorTickMark val="none"/>
        <c:minorTickMark val="none"/>
        <c:tickLblPos val="nextTo"/>
        <c:crossAx val="92055424"/>
        <c:crosses val="autoZero"/>
        <c:auto val="1"/>
        <c:lblAlgn val="ctr"/>
        <c:lblOffset val="100"/>
        <c:noMultiLvlLbl val="0"/>
      </c:catAx>
      <c:valAx>
        <c:axId val="92055424"/>
        <c:scaling>
          <c:orientation val="minMax"/>
        </c:scaling>
        <c:delete val="1"/>
        <c:axPos val="l"/>
        <c:numFmt formatCode="General" sourceLinked="1"/>
        <c:majorTickMark val="out"/>
        <c:minorTickMark val="none"/>
        <c:tickLblPos val="nextTo"/>
        <c:crossAx val="92053888"/>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TRIMESTRE 1</c:v>
          </c:tx>
          <c:invertIfNegative val="0"/>
          <c:cat>
            <c:strRef>
              <c:f>FORMACIÓN!$B$20:$B$25</c:f>
              <c:strCache>
                <c:ptCount val="6"/>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SF-PY7. Fortalecimiento de los Vínculos Universidad - Egresados.</c:v>
                </c:pt>
              </c:strCache>
            </c:strRef>
          </c:cat>
          <c:val>
            <c:numRef>
              <c:f>FORMACIÓN!$C$20:$C$25</c:f>
              <c:numCache>
                <c:formatCode>General</c:formatCode>
                <c:ptCount val="6"/>
                <c:pt idx="0">
                  <c:v>100</c:v>
                </c:pt>
                <c:pt idx="1">
                  <c:v>50</c:v>
                </c:pt>
                <c:pt idx="2">
                  <c:v>40</c:v>
                </c:pt>
                <c:pt idx="3">
                  <c:v>100</c:v>
                </c:pt>
                <c:pt idx="4">
                  <c:v>67</c:v>
                </c:pt>
                <c:pt idx="5">
                  <c:v>100</c:v>
                </c:pt>
              </c:numCache>
            </c:numRef>
          </c:val>
        </c:ser>
        <c:ser>
          <c:idx val="1"/>
          <c:order val="1"/>
          <c:tx>
            <c:v>TRIMESTRE 2</c:v>
          </c:tx>
          <c:spPr>
            <a:solidFill>
              <a:srgbClr val="00B0F0"/>
            </a:solidFill>
          </c:spPr>
          <c:invertIfNegative val="0"/>
          <c:cat>
            <c:strRef>
              <c:f>FORMACIÓN!$B$20:$B$25</c:f>
              <c:strCache>
                <c:ptCount val="6"/>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SF-PY7. Fortalecimiento de los Vínculos Universidad - Egresados.</c:v>
                </c:pt>
              </c:strCache>
            </c:strRef>
          </c:cat>
          <c:val>
            <c:numRef>
              <c:f>FORMACIÓN!$E$20:$E$25</c:f>
              <c:numCache>
                <c:formatCode>General</c:formatCode>
                <c:ptCount val="6"/>
                <c:pt idx="0">
                  <c:v>100</c:v>
                </c:pt>
                <c:pt idx="1">
                  <c:v>100</c:v>
                </c:pt>
                <c:pt idx="2">
                  <c:v>100</c:v>
                </c:pt>
                <c:pt idx="3">
                  <c:v>100</c:v>
                </c:pt>
                <c:pt idx="4">
                  <c:v>100</c:v>
                </c:pt>
                <c:pt idx="5">
                  <c:v>100</c:v>
                </c:pt>
              </c:numCache>
            </c:numRef>
          </c:val>
        </c:ser>
        <c:dLbls>
          <c:showLegendKey val="0"/>
          <c:showVal val="1"/>
          <c:showCatName val="0"/>
          <c:showSerName val="0"/>
          <c:showPercent val="0"/>
          <c:showBubbleSize val="0"/>
        </c:dLbls>
        <c:gapWidth val="150"/>
        <c:shape val="box"/>
        <c:axId val="45693952"/>
        <c:axId val="45695744"/>
        <c:axId val="0"/>
      </c:bar3DChart>
      <c:catAx>
        <c:axId val="45693952"/>
        <c:scaling>
          <c:orientation val="minMax"/>
        </c:scaling>
        <c:delete val="0"/>
        <c:axPos val="b"/>
        <c:majorTickMark val="none"/>
        <c:minorTickMark val="none"/>
        <c:tickLblPos val="nextTo"/>
        <c:crossAx val="45695744"/>
        <c:crosses val="autoZero"/>
        <c:auto val="1"/>
        <c:lblAlgn val="ctr"/>
        <c:lblOffset val="100"/>
        <c:noMultiLvlLbl val="0"/>
      </c:catAx>
      <c:valAx>
        <c:axId val="45695744"/>
        <c:scaling>
          <c:orientation val="minMax"/>
        </c:scaling>
        <c:delete val="1"/>
        <c:axPos val="l"/>
        <c:numFmt formatCode="General" sourceLinked="1"/>
        <c:majorTickMark val="out"/>
        <c:minorTickMark val="none"/>
        <c:tickLblPos val="nextTo"/>
        <c:crossAx val="45693952"/>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0000"/>
              </a:solidFill>
            </c:spPr>
          </c:dPt>
          <c:dLbls>
            <c:dLbl>
              <c:idx val="3"/>
              <c:layout>
                <c:manualLayout>
                  <c:x val="2.0874098777221593E-2"/>
                  <c:y val="0"/>
                </c:manualLayout>
              </c:layout>
              <c:showLegendKey val="0"/>
              <c:showVal val="1"/>
              <c:showCatName val="0"/>
              <c:showSerName val="0"/>
              <c:showPercent val="0"/>
              <c:showBubbleSize val="0"/>
            </c:dLbl>
            <c:dLbl>
              <c:idx val="4"/>
              <c:layout>
                <c:manualLayout>
                  <c:x val="2.0874098777221593E-2"/>
                  <c:y val="4.0145548159010508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dLbls>
          <c:showLegendKey val="0"/>
          <c:showVal val="1"/>
          <c:showCatName val="0"/>
          <c:showSerName val="0"/>
          <c:showPercent val="0"/>
          <c:showBubbleSize val="0"/>
        </c:dLbls>
        <c:gapWidth val="150"/>
        <c:shape val="box"/>
        <c:axId val="92492928"/>
        <c:axId val="92499328"/>
        <c:axId val="0"/>
      </c:bar3DChart>
      <c:catAx>
        <c:axId val="92492928"/>
        <c:scaling>
          <c:orientation val="minMax"/>
        </c:scaling>
        <c:delete val="0"/>
        <c:axPos val="b"/>
        <c:majorTickMark val="none"/>
        <c:minorTickMark val="none"/>
        <c:tickLblPos val="nextTo"/>
        <c:crossAx val="92499328"/>
        <c:crosses val="autoZero"/>
        <c:auto val="1"/>
        <c:lblAlgn val="ctr"/>
        <c:lblOffset val="100"/>
        <c:noMultiLvlLbl val="0"/>
      </c:catAx>
      <c:valAx>
        <c:axId val="92499328"/>
        <c:scaling>
          <c:orientation val="minMax"/>
        </c:scaling>
        <c:delete val="1"/>
        <c:axPos val="l"/>
        <c:numFmt formatCode="General" sourceLinked="1"/>
        <c:majorTickMark val="out"/>
        <c:minorTickMark val="none"/>
        <c:tickLblPos val="nextTo"/>
        <c:crossAx val="92492928"/>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INVESTIGACIÓN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dLbls>
          <c:showLegendKey val="0"/>
          <c:showVal val="1"/>
          <c:showCatName val="0"/>
          <c:showSerName val="0"/>
          <c:showPercent val="0"/>
          <c:showBubbleSize val="0"/>
        </c:dLbls>
        <c:gapWidth val="150"/>
        <c:shape val="box"/>
        <c:axId val="45779200"/>
        <c:axId val="45789184"/>
        <c:axId val="0"/>
      </c:bar3DChart>
      <c:catAx>
        <c:axId val="45779200"/>
        <c:scaling>
          <c:orientation val="minMax"/>
        </c:scaling>
        <c:delete val="0"/>
        <c:axPos val="b"/>
        <c:majorTickMark val="none"/>
        <c:minorTickMark val="none"/>
        <c:tickLblPos val="nextTo"/>
        <c:crossAx val="45789184"/>
        <c:crosses val="autoZero"/>
        <c:auto val="1"/>
        <c:lblAlgn val="ctr"/>
        <c:lblOffset val="100"/>
        <c:noMultiLvlLbl val="0"/>
      </c:catAx>
      <c:valAx>
        <c:axId val="45789184"/>
        <c:scaling>
          <c:orientation val="minMax"/>
        </c:scaling>
        <c:delete val="1"/>
        <c:axPos val="l"/>
        <c:numFmt formatCode="General" sourceLinked="1"/>
        <c:majorTickMark val="out"/>
        <c:minorTickMark val="none"/>
        <c:tickLblPos val="nextTo"/>
        <c:crossAx val="45779200"/>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Pt>
            <c:idx val="0"/>
            <c:invertIfNegative val="0"/>
            <c:bubble3D val="0"/>
            <c:spPr>
              <a:solidFill>
                <a:srgbClr val="00B0F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FF00"/>
              </a:solidFill>
            </c:spPr>
          </c:dPt>
          <c:dPt>
            <c:idx val="6"/>
            <c:invertIfNegative val="0"/>
            <c:bubble3D val="0"/>
            <c:spPr>
              <a:solidFill>
                <a:srgbClr val="FFFF00"/>
              </a:solidFill>
            </c:spPr>
          </c:dPt>
          <c:dPt>
            <c:idx val="7"/>
            <c:invertIfNegative val="0"/>
            <c:bubble3D val="0"/>
            <c:spPr>
              <a:solidFill>
                <a:srgbClr val="FFFF00"/>
              </a:solidFill>
            </c:spPr>
          </c:dPt>
          <c:dPt>
            <c:idx val="8"/>
            <c:invertIfNegative val="0"/>
            <c:bubble3D val="0"/>
            <c:spPr>
              <a:solidFill>
                <a:srgbClr val="FFFF00"/>
              </a:solidFill>
            </c:spPr>
          </c:dPt>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dLbls>
          <c:showLegendKey val="0"/>
          <c:showVal val="1"/>
          <c:showCatName val="0"/>
          <c:showSerName val="0"/>
          <c:showPercent val="0"/>
          <c:showBubbleSize val="0"/>
        </c:dLbls>
        <c:gapWidth val="150"/>
        <c:shape val="box"/>
        <c:axId val="45841408"/>
        <c:axId val="45843200"/>
        <c:axId val="0"/>
      </c:bar3DChart>
      <c:catAx>
        <c:axId val="45841408"/>
        <c:scaling>
          <c:orientation val="minMax"/>
        </c:scaling>
        <c:delete val="0"/>
        <c:axPos val="b"/>
        <c:majorTickMark val="none"/>
        <c:minorTickMark val="none"/>
        <c:tickLblPos val="nextTo"/>
        <c:crossAx val="45843200"/>
        <c:crosses val="autoZero"/>
        <c:auto val="1"/>
        <c:lblAlgn val="ctr"/>
        <c:lblOffset val="100"/>
        <c:noMultiLvlLbl val="0"/>
      </c:catAx>
      <c:valAx>
        <c:axId val="45843200"/>
        <c:scaling>
          <c:orientation val="minMax"/>
        </c:scaling>
        <c:delete val="1"/>
        <c:axPos val="l"/>
        <c:numFmt formatCode="General" sourceLinked="1"/>
        <c:majorTickMark val="out"/>
        <c:minorTickMark val="none"/>
        <c:tickLblPos val="nextTo"/>
        <c:crossAx val="45841408"/>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a:t>
            </a:r>
            <a:r>
              <a:rPr lang="es-CO" baseline="0"/>
              <a:t> SOCIAL</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dLbls>
          <c:showLegendKey val="0"/>
          <c:showVal val="1"/>
          <c:showCatName val="0"/>
          <c:showSerName val="0"/>
          <c:showPercent val="0"/>
          <c:showBubbleSize val="0"/>
        </c:dLbls>
        <c:gapWidth val="150"/>
        <c:shape val="box"/>
        <c:axId val="74832512"/>
        <c:axId val="82854272"/>
        <c:axId val="0"/>
      </c:bar3DChart>
      <c:catAx>
        <c:axId val="74832512"/>
        <c:scaling>
          <c:orientation val="minMax"/>
        </c:scaling>
        <c:delete val="0"/>
        <c:axPos val="b"/>
        <c:majorTickMark val="none"/>
        <c:minorTickMark val="none"/>
        <c:tickLblPos val="nextTo"/>
        <c:crossAx val="82854272"/>
        <c:crosses val="autoZero"/>
        <c:auto val="1"/>
        <c:lblAlgn val="ctr"/>
        <c:lblOffset val="100"/>
        <c:noMultiLvlLbl val="0"/>
      </c:catAx>
      <c:valAx>
        <c:axId val="82854272"/>
        <c:scaling>
          <c:orientation val="minMax"/>
        </c:scaling>
        <c:delete val="1"/>
        <c:axPos val="l"/>
        <c:numFmt formatCode="General" sourceLinked="1"/>
        <c:majorTickMark val="out"/>
        <c:minorTickMark val="none"/>
        <c:tickLblPos val="nextTo"/>
        <c:crossAx val="74832512"/>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0000"/>
              </a:solidFill>
            </c:spPr>
          </c:dPt>
          <c:dPt>
            <c:idx val="3"/>
            <c:invertIfNegative val="0"/>
            <c:bubble3D val="0"/>
            <c:spPr>
              <a:solidFill>
                <a:srgbClr val="FF0000"/>
              </a:solidFill>
            </c:spPr>
          </c:dPt>
          <c:dPt>
            <c:idx val="4"/>
            <c:invertIfNegative val="0"/>
            <c:bubble3D val="0"/>
            <c:spPr>
              <a:solidFill>
                <a:srgbClr val="FF0000"/>
              </a:solidFill>
            </c:spPr>
          </c:dPt>
          <c:dPt>
            <c:idx val="5"/>
            <c:invertIfNegative val="0"/>
            <c:bubble3D val="0"/>
            <c:spPr>
              <a:solidFill>
                <a:srgbClr val="FF0000"/>
              </a:solidFill>
            </c:spPr>
          </c:dPt>
          <c:dPt>
            <c:idx val="6"/>
            <c:invertIfNegative val="0"/>
            <c:bubble3D val="0"/>
            <c:spPr>
              <a:solidFill>
                <a:srgbClr val="FF0000"/>
              </a:solidFill>
            </c:spPr>
          </c:dPt>
          <c:dPt>
            <c:idx val="7"/>
            <c:invertIfNegative val="0"/>
            <c:bubble3D val="0"/>
            <c:spPr>
              <a:solidFill>
                <a:srgbClr val="FF0000"/>
              </a:solidFill>
            </c:spPr>
          </c:dPt>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dLbls>
          <c:showLegendKey val="0"/>
          <c:showVal val="1"/>
          <c:showCatName val="0"/>
          <c:showSerName val="0"/>
          <c:showPercent val="0"/>
          <c:showBubbleSize val="0"/>
        </c:dLbls>
        <c:gapWidth val="150"/>
        <c:shape val="box"/>
        <c:axId val="82576512"/>
        <c:axId val="82578048"/>
        <c:axId val="0"/>
      </c:bar3DChart>
      <c:catAx>
        <c:axId val="82576512"/>
        <c:scaling>
          <c:orientation val="minMax"/>
        </c:scaling>
        <c:delete val="0"/>
        <c:axPos val="b"/>
        <c:majorTickMark val="none"/>
        <c:minorTickMark val="none"/>
        <c:tickLblPos val="nextTo"/>
        <c:crossAx val="82578048"/>
        <c:crosses val="autoZero"/>
        <c:auto val="1"/>
        <c:lblAlgn val="ctr"/>
        <c:lblOffset val="100"/>
        <c:noMultiLvlLbl val="0"/>
      </c:catAx>
      <c:valAx>
        <c:axId val="82578048"/>
        <c:scaling>
          <c:orientation val="minMax"/>
        </c:scaling>
        <c:delete val="1"/>
        <c:axPos val="l"/>
        <c:numFmt formatCode="General" sourceLinked="1"/>
        <c:majorTickMark val="out"/>
        <c:minorTickMark val="none"/>
        <c:tickLblPos val="nextTo"/>
        <c:crossAx val="82576512"/>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BIENESTAR!$B$23:$B$28</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BIENESTAR!$C$23:$C$28</c:f>
              <c:numCache>
                <c:formatCode>General</c:formatCode>
                <c:ptCount val="6"/>
                <c:pt idx="0">
                  <c:v>50</c:v>
                </c:pt>
                <c:pt idx="1">
                  <c:v>100</c:v>
                </c:pt>
                <c:pt idx="2">
                  <c:v>100</c:v>
                </c:pt>
                <c:pt idx="3">
                  <c:v>0</c:v>
                </c:pt>
                <c:pt idx="4">
                  <c:v>67</c:v>
                </c:pt>
                <c:pt idx="5">
                  <c:v>0</c:v>
                </c:pt>
              </c:numCache>
            </c:numRef>
          </c:val>
        </c:ser>
        <c:dLbls>
          <c:showLegendKey val="0"/>
          <c:showVal val="1"/>
          <c:showCatName val="0"/>
          <c:showSerName val="0"/>
          <c:showPercent val="0"/>
          <c:showBubbleSize val="0"/>
        </c:dLbls>
        <c:gapWidth val="150"/>
        <c:shape val="box"/>
        <c:axId val="82776448"/>
        <c:axId val="82777984"/>
        <c:axId val="0"/>
      </c:bar3DChart>
      <c:catAx>
        <c:axId val="82776448"/>
        <c:scaling>
          <c:orientation val="minMax"/>
        </c:scaling>
        <c:delete val="0"/>
        <c:axPos val="b"/>
        <c:majorTickMark val="none"/>
        <c:minorTickMark val="none"/>
        <c:tickLblPos val="nextTo"/>
        <c:crossAx val="82777984"/>
        <c:crosses val="autoZero"/>
        <c:auto val="1"/>
        <c:lblAlgn val="ctr"/>
        <c:lblOffset val="100"/>
        <c:noMultiLvlLbl val="0"/>
      </c:catAx>
      <c:valAx>
        <c:axId val="82777984"/>
        <c:scaling>
          <c:orientation val="minMax"/>
        </c:scaling>
        <c:delete val="1"/>
        <c:axPos val="l"/>
        <c:numFmt formatCode="General" sourceLinked="1"/>
        <c:majorTickMark val="out"/>
        <c:minorTickMark val="none"/>
        <c:tickLblPos val="nextTo"/>
        <c:crossAx val="82776448"/>
        <c:crosses val="autoZero"/>
        <c:crossBetween val="between"/>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BIENESTAR!$B$23:$B$28</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BIENESTAR!$C$23:$C$28</c:f>
              <c:numCache>
                <c:formatCode>General</c:formatCode>
                <c:ptCount val="6"/>
                <c:pt idx="0">
                  <c:v>50</c:v>
                </c:pt>
                <c:pt idx="1">
                  <c:v>100</c:v>
                </c:pt>
                <c:pt idx="2">
                  <c:v>100</c:v>
                </c:pt>
                <c:pt idx="3">
                  <c:v>0</c:v>
                </c:pt>
                <c:pt idx="4">
                  <c:v>67</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00B0F0"/>
              </a:solidFill>
            </c:spPr>
          </c:dPt>
          <c:dPt>
            <c:idx val="3"/>
            <c:invertIfNegative val="0"/>
            <c:bubble3D val="0"/>
            <c:spPr>
              <a:solidFill>
                <a:srgbClr val="FF0000"/>
              </a:solidFill>
            </c:spPr>
          </c:dPt>
          <c:dPt>
            <c:idx val="4"/>
            <c:invertIfNegative val="0"/>
            <c:bubble3D val="0"/>
            <c:spPr>
              <a:solidFill>
                <a:srgbClr val="00B0F0"/>
              </a:solidFill>
            </c:spPr>
          </c:dPt>
          <c:dPt>
            <c:idx val="5"/>
            <c:invertIfNegative val="0"/>
            <c:bubble3D val="0"/>
            <c:spPr>
              <a:solidFill>
                <a:srgbClr val="FF0000"/>
              </a:solidFill>
            </c:spPr>
          </c:dPt>
          <c:dLbls>
            <c:dLbl>
              <c:idx val="1"/>
              <c:layout>
                <c:manualLayout>
                  <c:x val="1.7239053582745297E-2"/>
                  <c:y val="0"/>
                </c:manualLayout>
              </c:layout>
              <c:showLegendKey val="0"/>
              <c:showVal val="1"/>
              <c:showCatName val="0"/>
              <c:showSerName val="0"/>
              <c:showPercent val="0"/>
              <c:showBubbleSize val="0"/>
            </c:dLbl>
            <c:dLbl>
              <c:idx val="2"/>
              <c:layout>
                <c:manualLayout>
                  <c:x val="1.0774408489215835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BIENESTAR!$B$23:$B$28</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BIENESTAR!$F$23:$F$28</c:f>
              <c:numCache>
                <c:formatCode>General</c:formatCode>
                <c:ptCount val="6"/>
                <c:pt idx="0">
                  <c:v>63</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82814080"/>
        <c:axId val="82828672"/>
        <c:axId val="0"/>
      </c:bar3DChart>
      <c:catAx>
        <c:axId val="82814080"/>
        <c:scaling>
          <c:orientation val="minMax"/>
        </c:scaling>
        <c:delete val="0"/>
        <c:axPos val="b"/>
        <c:majorTickMark val="none"/>
        <c:minorTickMark val="none"/>
        <c:tickLblPos val="nextTo"/>
        <c:crossAx val="82828672"/>
        <c:crosses val="autoZero"/>
        <c:auto val="1"/>
        <c:lblAlgn val="ctr"/>
        <c:lblOffset val="100"/>
        <c:noMultiLvlLbl val="0"/>
      </c:catAx>
      <c:valAx>
        <c:axId val="82828672"/>
        <c:scaling>
          <c:orientation val="minMax"/>
        </c:scaling>
        <c:delete val="1"/>
        <c:axPos val="l"/>
        <c:numFmt formatCode="General" sourceLinked="1"/>
        <c:majorTickMark val="out"/>
        <c:minorTickMark val="none"/>
        <c:tickLblPos val="nextTo"/>
        <c:crossAx val="82814080"/>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dLbls>
          <c:showLegendKey val="0"/>
          <c:showVal val="1"/>
          <c:showCatName val="0"/>
          <c:showSerName val="0"/>
          <c:showPercent val="0"/>
          <c:showBubbleSize val="0"/>
        </c:dLbls>
        <c:gapWidth val="150"/>
        <c:shape val="box"/>
        <c:axId val="91518080"/>
        <c:axId val="91519616"/>
        <c:axId val="0"/>
      </c:bar3DChart>
      <c:catAx>
        <c:axId val="91518080"/>
        <c:scaling>
          <c:orientation val="minMax"/>
        </c:scaling>
        <c:delete val="0"/>
        <c:axPos val="b"/>
        <c:majorTickMark val="none"/>
        <c:minorTickMark val="none"/>
        <c:tickLblPos val="nextTo"/>
        <c:crossAx val="91519616"/>
        <c:crosses val="autoZero"/>
        <c:auto val="1"/>
        <c:lblAlgn val="ctr"/>
        <c:lblOffset val="100"/>
        <c:noMultiLvlLbl val="0"/>
      </c:catAx>
      <c:valAx>
        <c:axId val="91519616"/>
        <c:scaling>
          <c:orientation val="minMax"/>
        </c:scaling>
        <c:delete val="1"/>
        <c:axPos val="l"/>
        <c:numFmt formatCode="General" sourceLinked="1"/>
        <c:majorTickMark val="out"/>
        <c:minorTickMark val="none"/>
        <c:tickLblPos val="nextTo"/>
        <c:crossAx val="91518080"/>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0.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xdr:from>
      <xdr:col>1</xdr:col>
      <xdr:colOff>142875</xdr:colOff>
      <xdr:row>3</xdr:row>
      <xdr:rowOff>57151</xdr:rowOff>
    </xdr:from>
    <xdr:to>
      <xdr:col>1</xdr:col>
      <xdr:colOff>657225</xdr:colOff>
      <xdr:row>5</xdr:row>
      <xdr:rowOff>123825</xdr:rowOff>
    </xdr:to>
    <xdr:sp macro="" textlink="">
      <xdr:nvSpPr>
        <xdr:cNvPr id="2" name="1 Elipse"/>
        <xdr:cNvSpPr/>
      </xdr:nvSpPr>
      <xdr:spPr>
        <a:xfrm>
          <a:off x="904875" y="628651"/>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6</xdr:row>
      <xdr:rowOff>38100</xdr:rowOff>
    </xdr:from>
    <xdr:to>
      <xdr:col>1</xdr:col>
      <xdr:colOff>657225</xdr:colOff>
      <xdr:row>8</xdr:row>
      <xdr:rowOff>133350</xdr:rowOff>
    </xdr:to>
    <xdr:sp macro="" textlink="">
      <xdr:nvSpPr>
        <xdr:cNvPr id="3" name="2 Elipse"/>
        <xdr:cNvSpPr/>
      </xdr:nvSpPr>
      <xdr:spPr>
        <a:xfrm>
          <a:off x="904875" y="1314450"/>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9</xdr:row>
      <xdr:rowOff>66675</xdr:rowOff>
    </xdr:from>
    <xdr:to>
      <xdr:col>1</xdr:col>
      <xdr:colOff>666750</xdr:colOff>
      <xdr:row>11</xdr:row>
      <xdr:rowOff>161925</xdr:rowOff>
    </xdr:to>
    <xdr:sp macro="" textlink="">
      <xdr:nvSpPr>
        <xdr:cNvPr id="4"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12</xdr:row>
      <xdr:rowOff>142874</xdr:rowOff>
    </xdr:from>
    <xdr:to>
      <xdr:col>1</xdr:col>
      <xdr:colOff>666750</xdr:colOff>
      <xdr:row>14</xdr:row>
      <xdr:rowOff>152399</xdr:rowOff>
    </xdr:to>
    <xdr:sp macro="" textlink="">
      <xdr:nvSpPr>
        <xdr:cNvPr id="5" name="4 Elipse"/>
        <xdr:cNvSpPr/>
      </xdr:nvSpPr>
      <xdr:spPr>
        <a:xfrm>
          <a:off x="914400" y="243839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628650</xdr:colOff>
      <xdr:row>1</xdr:row>
      <xdr:rowOff>57150</xdr:rowOff>
    </xdr:from>
    <xdr:to>
      <xdr:col>11</xdr:col>
      <xdr:colOff>628650</xdr:colOff>
      <xdr:row>9</xdr:row>
      <xdr:rowOff>323850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85725</xdr:colOff>
      <xdr:row>10</xdr:row>
      <xdr:rowOff>247650</xdr:rowOff>
    </xdr:from>
    <xdr:to>
      <xdr:col>12</xdr:col>
      <xdr:colOff>645320</xdr:colOff>
      <xdr:row>25</xdr:row>
      <xdr:rowOff>75010</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600075</xdr:colOff>
      <xdr:row>1</xdr:row>
      <xdr:rowOff>114300</xdr:rowOff>
    </xdr:from>
    <xdr:to>
      <xdr:col>10</xdr:col>
      <xdr:colOff>600075</xdr:colOff>
      <xdr:row>9</xdr:row>
      <xdr:rowOff>123825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11</xdr:row>
      <xdr:rowOff>0</xdr:rowOff>
    </xdr:from>
    <xdr:to>
      <xdr:col>12</xdr:col>
      <xdr:colOff>750095</xdr:colOff>
      <xdr:row>28</xdr:row>
      <xdr:rowOff>95250</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152400</xdr:colOff>
      <xdr:row>2</xdr:row>
      <xdr:rowOff>42862</xdr:rowOff>
    </xdr:from>
    <xdr:to>
      <xdr:col>20</xdr:col>
      <xdr:colOff>152400</xdr:colOff>
      <xdr:row>9</xdr:row>
      <xdr:rowOff>90487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242886</xdr:colOff>
      <xdr:row>10</xdr:row>
      <xdr:rowOff>171450</xdr:rowOff>
    </xdr:from>
    <xdr:to>
      <xdr:col>22</xdr:col>
      <xdr:colOff>547688</xdr:colOff>
      <xdr:row>27</xdr:row>
      <xdr:rowOff>130968</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130969</xdr:colOff>
      <xdr:row>3</xdr:row>
      <xdr:rowOff>98821</xdr:rowOff>
    </xdr:from>
    <xdr:to>
      <xdr:col>24</xdr:col>
      <xdr:colOff>130969</xdr:colOff>
      <xdr:row>9</xdr:row>
      <xdr:rowOff>91677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166688</xdr:colOff>
      <xdr:row>14</xdr:row>
      <xdr:rowOff>71438</xdr:rowOff>
    </xdr:from>
    <xdr:to>
      <xdr:col>25</xdr:col>
      <xdr:colOff>511970</xdr:colOff>
      <xdr:row>31</xdr:row>
      <xdr:rowOff>151210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16</xdr:col>
      <xdr:colOff>214313</xdr:colOff>
      <xdr:row>1</xdr:row>
      <xdr:rowOff>27384</xdr:rowOff>
    </xdr:from>
    <xdr:to>
      <xdr:col>22</xdr:col>
      <xdr:colOff>214313</xdr:colOff>
      <xdr:row>5</xdr:row>
      <xdr:rowOff>1916906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190500</xdr:colOff>
      <xdr:row>10</xdr:row>
      <xdr:rowOff>154781</xdr:rowOff>
    </xdr:from>
    <xdr:to>
      <xdr:col>23</xdr:col>
      <xdr:colOff>631031</xdr:colOff>
      <xdr:row>25</xdr:row>
      <xdr:rowOff>32146</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12</xdr:col>
      <xdr:colOff>309563</xdr:colOff>
      <xdr:row>1</xdr:row>
      <xdr:rowOff>27384</xdr:rowOff>
    </xdr:from>
    <xdr:to>
      <xdr:col>18</xdr:col>
      <xdr:colOff>309563</xdr:colOff>
      <xdr:row>9</xdr:row>
      <xdr:rowOff>127396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559593</xdr:colOff>
      <xdr:row>12</xdr:row>
      <xdr:rowOff>182165</xdr:rowOff>
    </xdr:from>
    <xdr:to>
      <xdr:col>20</xdr:col>
      <xdr:colOff>357188</xdr:colOff>
      <xdr:row>28</xdr:row>
      <xdr:rowOff>142875</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14</xdr:col>
      <xdr:colOff>440532</xdr:colOff>
      <xdr:row>1</xdr:row>
      <xdr:rowOff>27385</xdr:rowOff>
    </xdr:from>
    <xdr:to>
      <xdr:col>20</xdr:col>
      <xdr:colOff>440532</xdr:colOff>
      <xdr:row>7</xdr:row>
      <xdr:rowOff>130970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416718</xdr:colOff>
      <xdr:row>9</xdr:row>
      <xdr:rowOff>119063</xdr:rowOff>
    </xdr:from>
    <xdr:to>
      <xdr:col>22</xdr:col>
      <xdr:colOff>404813</xdr:colOff>
      <xdr:row>27</xdr:row>
      <xdr:rowOff>23813</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130968</xdr:colOff>
      <xdr:row>0</xdr:row>
      <xdr:rowOff>192882</xdr:rowOff>
    </xdr:from>
    <xdr:to>
      <xdr:col>11</xdr:col>
      <xdr:colOff>130968</xdr:colOff>
      <xdr:row>7</xdr:row>
      <xdr:rowOff>278607</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85725</xdr:colOff>
      <xdr:row>8</xdr:row>
      <xdr:rowOff>161925</xdr:rowOff>
    </xdr:from>
    <xdr:to>
      <xdr:col>13</xdr:col>
      <xdr:colOff>390527</xdr:colOff>
      <xdr:row>23</xdr:row>
      <xdr:rowOff>111918</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6</xdr:col>
      <xdr:colOff>19050</xdr:colOff>
      <xdr:row>1</xdr:row>
      <xdr:rowOff>104775</xdr:rowOff>
    </xdr:from>
    <xdr:to>
      <xdr:col>12</xdr:col>
      <xdr:colOff>19050</xdr:colOff>
      <xdr:row>8</xdr:row>
      <xdr:rowOff>390525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66675</xdr:colOff>
      <xdr:row>9</xdr:row>
      <xdr:rowOff>9525</xdr:rowOff>
    </xdr:from>
    <xdr:to>
      <xdr:col>15</xdr:col>
      <xdr:colOff>411957</xdr:colOff>
      <xdr:row>15</xdr:row>
      <xdr:rowOff>127397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6</xdr:col>
      <xdr:colOff>447675</xdr:colOff>
      <xdr:row>1</xdr:row>
      <xdr:rowOff>152400</xdr:rowOff>
    </xdr:from>
    <xdr:to>
      <xdr:col>12</xdr:col>
      <xdr:colOff>447675</xdr:colOff>
      <xdr:row>8</xdr:row>
      <xdr:rowOff>609600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352425</xdr:colOff>
      <xdr:row>9</xdr:row>
      <xdr:rowOff>66675</xdr:rowOff>
    </xdr:from>
    <xdr:to>
      <xdr:col>14</xdr:col>
      <xdr:colOff>30956</xdr:colOff>
      <xdr:row>20</xdr:row>
      <xdr:rowOff>108347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15"/>
  <sheetViews>
    <sheetView workbookViewId="0">
      <selection activeCell="C16" sqref="C16"/>
    </sheetView>
  </sheetViews>
  <sheetFormatPr baseColWidth="10" defaultRowHeight="15" x14ac:dyDescent="0.25"/>
  <cols>
    <col min="2" max="2" width="13.140625" customWidth="1"/>
    <col min="3" max="3" width="20.5703125" customWidth="1"/>
    <col min="4" max="4" width="19.28515625" customWidth="1"/>
  </cols>
  <sheetData>
    <row r="3" spans="2:4" ht="18.75" customHeight="1" x14ac:dyDescent="0.25">
      <c r="B3" s="144" t="s">
        <v>146</v>
      </c>
      <c r="C3" s="144" t="s">
        <v>147</v>
      </c>
      <c r="D3" s="144" t="s">
        <v>148</v>
      </c>
    </row>
    <row r="4" spans="2:4" x14ac:dyDescent="0.25">
      <c r="B4" s="202"/>
      <c r="C4" s="205" t="s">
        <v>539</v>
      </c>
      <c r="D4" s="206" t="s">
        <v>149</v>
      </c>
    </row>
    <row r="5" spans="2:4" x14ac:dyDescent="0.25">
      <c r="B5" s="203"/>
      <c r="C5" s="205"/>
      <c r="D5" s="207"/>
    </row>
    <row r="6" spans="2:4" ht="21" customHeight="1" x14ac:dyDescent="0.25">
      <c r="B6" s="204"/>
      <c r="C6" s="205"/>
      <c r="D6" s="208"/>
    </row>
    <row r="7" spans="2:4" x14ac:dyDescent="0.25">
      <c r="B7" s="202"/>
      <c r="C7" s="209" t="s">
        <v>540</v>
      </c>
      <c r="D7" s="206" t="s">
        <v>150</v>
      </c>
    </row>
    <row r="8" spans="2:4" x14ac:dyDescent="0.25">
      <c r="B8" s="203"/>
      <c r="C8" s="209"/>
      <c r="D8" s="207"/>
    </row>
    <row r="9" spans="2:4" x14ac:dyDescent="0.25">
      <c r="B9" s="204"/>
      <c r="C9" s="209"/>
      <c r="D9" s="208"/>
    </row>
    <row r="10" spans="2:4" x14ac:dyDescent="0.25">
      <c r="B10" s="202"/>
      <c r="C10" s="206" t="s">
        <v>541</v>
      </c>
      <c r="D10" s="206" t="s">
        <v>151</v>
      </c>
    </row>
    <row r="11" spans="2:4" x14ac:dyDescent="0.25">
      <c r="B11" s="203"/>
      <c r="C11" s="207"/>
      <c r="D11" s="207"/>
    </row>
    <row r="12" spans="2:4" ht="19.5" customHeight="1" x14ac:dyDescent="0.25">
      <c r="B12" s="204"/>
      <c r="C12" s="208"/>
      <c r="D12" s="208"/>
    </row>
    <row r="13" spans="2:4" ht="21" customHeight="1" x14ac:dyDescent="0.25">
      <c r="B13" s="202"/>
      <c r="C13" s="209" t="s">
        <v>542</v>
      </c>
      <c r="D13" s="206" t="s">
        <v>152</v>
      </c>
    </row>
    <row r="14" spans="2:4" ht="19.5" customHeight="1" x14ac:dyDescent="0.25">
      <c r="B14" s="203"/>
      <c r="C14" s="209"/>
      <c r="D14" s="207"/>
    </row>
    <row r="15" spans="2:4" ht="28.5" customHeight="1" x14ac:dyDescent="0.25">
      <c r="B15" s="204"/>
      <c r="C15" s="209"/>
      <c r="D15" s="208"/>
    </row>
  </sheetData>
  <mergeCells count="12">
    <mergeCell ref="B10:B12"/>
    <mergeCell ref="C10:C12"/>
    <mergeCell ref="D10:D12"/>
    <mergeCell ref="B13:B15"/>
    <mergeCell ref="C13:C15"/>
    <mergeCell ref="D13:D15"/>
    <mergeCell ref="B4:B6"/>
    <mergeCell ref="C4:C6"/>
    <mergeCell ref="D4:D6"/>
    <mergeCell ref="B7:B9"/>
    <mergeCell ref="C7:C9"/>
    <mergeCell ref="D7:D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topLeftCell="B1" workbookViewId="0">
      <selection activeCell="D13" sqref="D13"/>
    </sheetView>
  </sheetViews>
  <sheetFormatPr baseColWidth="10" defaultRowHeight="15" x14ac:dyDescent="0.25"/>
  <cols>
    <col min="2" max="2" width="35.7109375" customWidth="1"/>
    <col min="3" max="3" width="13.42578125" customWidth="1"/>
    <col min="4" max="4" width="12.5703125" customWidth="1"/>
  </cols>
  <sheetData>
    <row r="2" spans="2:4" ht="15.75" x14ac:dyDescent="0.25">
      <c r="B2" s="274" t="s">
        <v>153</v>
      </c>
      <c r="C2" s="274"/>
      <c r="D2" s="274"/>
    </row>
    <row r="3" spans="2:4" ht="15.75" x14ac:dyDescent="0.25">
      <c r="B3" s="274" t="s">
        <v>154</v>
      </c>
      <c r="C3" s="274"/>
      <c r="D3" s="274"/>
    </row>
    <row r="4" spans="2:4" ht="15.75" x14ac:dyDescent="0.25">
      <c r="B4" s="274" t="s">
        <v>479</v>
      </c>
      <c r="C4" s="274"/>
      <c r="D4" s="274"/>
    </row>
    <row r="5" spans="2:4" ht="35.25" customHeight="1" x14ac:dyDescent="0.25">
      <c r="B5" s="124" t="s">
        <v>0</v>
      </c>
      <c r="C5" s="124" t="s">
        <v>495</v>
      </c>
      <c r="D5" s="124" t="s">
        <v>587</v>
      </c>
    </row>
    <row r="6" spans="2:4" ht="25.5" x14ac:dyDescent="0.25">
      <c r="B6" s="130" t="s">
        <v>66</v>
      </c>
      <c r="C6" s="132"/>
      <c r="D6" s="10"/>
    </row>
    <row r="7" spans="2:4" ht="24.75" customHeight="1" x14ac:dyDescent="0.25">
      <c r="B7" s="130" t="s">
        <v>75</v>
      </c>
      <c r="C7" s="134"/>
      <c r="D7" s="194"/>
    </row>
    <row r="8" spans="2:4" ht="39.75" customHeight="1" x14ac:dyDescent="0.25">
      <c r="B8" s="130" t="s">
        <v>178</v>
      </c>
      <c r="C8" s="132"/>
      <c r="D8" s="192"/>
    </row>
    <row r="9" spans="2:4" ht="53.25" customHeight="1" x14ac:dyDescent="0.25">
      <c r="B9" s="130" t="s">
        <v>99</v>
      </c>
      <c r="C9" s="132"/>
      <c r="D9" s="192"/>
    </row>
    <row r="10" spans="2:4" ht="42.75" customHeight="1" x14ac:dyDescent="0.25">
      <c r="B10" s="130" t="s">
        <v>114</v>
      </c>
      <c r="C10" s="132"/>
      <c r="D10" s="192"/>
    </row>
    <row r="11" spans="2:4" ht="26.25" customHeight="1" x14ac:dyDescent="0.25">
      <c r="B11" s="130" t="s">
        <v>119</v>
      </c>
      <c r="C11" s="138"/>
      <c r="D11" s="192"/>
    </row>
    <row r="12" spans="2:4" ht="47.25" customHeight="1" x14ac:dyDescent="0.25">
      <c r="B12" s="135" t="s">
        <v>128</v>
      </c>
      <c r="C12" s="136"/>
      <c r="D12" s="192"/>
    </row>
    <row r="13" spans="2:4" ht="25.5" x14ac:dyDescent="0.25">
      <c r="B13" s="130" t="s">
        <v>133</v>
      </c>
      <c r="C13" s="132"/>
      <c r="D13" s="192"/>
    </row>
  </sheetData>
  <mergeCells count="3">
    <mergeCell ref="B2:D2"/>
    <mergeCell ref="B3:D3"/>
    <mergeCell ref="B4:D4"/>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1"/>
  <sheetViews>
    <sheetView workbookViewId="0">
      <selection activeCell="B2" sqref="B2:D11"/>
    </sheetView>
  </sheetViews>
  <sheetFormatPr baseColWidth="10" defaultRowHeight="15" x14ac:dyDescent="0.25"/>
  <cols>
    <col min="2" max="2" width="35.7109375" customWidth="1"/>
    <col min="3" max="3" width="13.7109375" customWidth="1"/>
    <col min="4" max="4" width="12.140625" customWidth="1"/>
  </cols>
  <sheetData>
    <row r="2" spans="2:4" ht="15.75" x14ac:dyDescent="0.25">
      <c r="B2" s="274" t="s">
        <v>153</v>
      </c>
      <c r="C2" s="274"/>
      <c r="D2" s="274"/>
    </row>
    <row r="3" spans="2:4" ht="15.75" x14ac:dyDescent="0.25">
      <c r="B3" s="274" t="s">
        <v>154</v>
      </c>
      <c r="C3" s="274"/>
      <c r="D3" s="274"/>
    </row>
    <row r="4" spans="2:4" ht="15.75" x14ac:dyDescent="0.25">
      <c r="B4" s="274" t="s">
        <v>443</v>
      </c>
      <c r="C4" s="274"/>
      <c r="D4" s="274"/>
    </row>
    <row r="5" spans="2:4" ht="36" customHeight="1" x14ac:dyDescent="0.25">
      <c r="B5" s="116" t="s">
        <v>0</v>
      </c>
      <c r="C5" s="116" t="s">
        <v>496</v>
      </c>
      <c r="D5" s="179" t="s">
        <v>588</v>
      </c>
    </row>
    <row r="6" spans="2:4" ht="21.75" customHeight="1" x14ac:dyDescent="0.25">
      <c r="B6" s="130" t="s">
        <v>300</v>
      </c>
      <c r="C6" s="138"/>
      <c r="D6" s="190"/>
    </row>
    <row r="7" spans="2:4" ht="29.25" customHeight="1" x14ac:dyDescent="0.25">
      <c r="B7" s="130" t="s">
        <v>327</v>
      </c>
      <c r="C7" s="137"/>
      <c r="D7" s="191"/>
    </row>
    <row r="8" spans="2:4" ht="30" customHeight="1" x14ac:dyDescent="0.25">
      <c r="B8" s="130" t="s">
        <v>335</v>
      </c>
      <c r="C8" s="137"/>
      <c r="D8" s="191"/>
    </row>
    <row r="9" spans="2:4" ht="27" customHeight="1" x14ac:dyDescent="0.25">
      <c r="B9" s="130" t="s">
        <v>339</v>
      </c>
      <c r="C9" s="132"/>
      <c r="D9" s="192"/>
    </row>
    <row r="10" spans="2:4" ht="28.5" customHeight="1" x14ac:dyDescent="0.25">
      <c r="B10" s="130" t="s">
        <v>343</v>
      </c>
      <c r="C10" s="138"/>
      <c r="D10" s="193"/>
    </row>
    <row r="11" spans="2:4" ht="29.25" customHeight="1" x14ac:dyDescent="0.25">
      <c r="B11" s="130" t="s">
        <v>358</v>
      </c>
      <c r="C11" s="132"/>
      <c r="D11" s="192"/>
    </row>
  </sheetData>
  <mergeCells count="3">
    <mergeCell ref="B2:D2"/>
    <mergeCell ref="B3:D3"/>
    <mergeCell ref="B4:D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1"/>
  <sheetViews>
    <sheetView workbookViewId="0">
      <selection activeCell="B2" sqref="B2:D11"/>
    </sheetView>
  </sheetViews>
  <sheetFormatPr baseColWidth="10" defaultRowHeight="15" x14ac:dyDescent="0.25"/>
  <cols>
    <col min="2" max="2" width="35.7109375" customWidth="1"/>
    <col min="3" max="3" width="13.140625" customWidth="1"/>
    <col min="4" max="4" width="12.42578125" customWidth="1"/>
  </cols>
  <sheetData>
    <row r="2" spans="2:4" ht="15.75" x14ac:dyDescent="0.25">
      <c r="B2" s="274" t="s">
        <v>153</v>
      </c>
      <c r="C2" s="274"/>
      <c r="D2" s="274"/>
    </row>
    <row r="3" spans="2:4" ht="15.75" x14ac:dyDescent="0.25">
      <c r="B3" s="274" t="s">
        <v>154</v>
      </c>
      <c r="C3" s="274"/>
      <c r="D3" s="274"/>
    </row>
    <row r="4" spans="2:4" ht="15.75" x14ac:dyDescent="0.25">
      <c r="B4" s="274" t="s">
        <v>449</v>
      </c>
      <c r="C4" s="274"/>
      <c r="D4" s="274"/>
    </row>
    <row r="5" spans="2:4" ht="31.5" customHeight="1" x14ac:dyDescent="0.25">
      <c r="B5" s="116" t="s">
        <v>0</v>
      </c>
      <c r="C5" s="116" t="s">
        <v>481</v>
      </c>
      <c r="D5" s="179" t="s">
        <v>589</v>
      </c>
    </row>
    <row r="6" spans="2:4" ht="32.25" customHeight="1" x14ac:dyDescent="0.25">
      <c r="B6" s="139" t="s">
        <v>363</v>
      </c>
      <c r="C6" s="141"/>
      <c r="D6" s="10"/>
    </row>
    <row r="7" spans="2:4" ht="27.75" customHeight="1" x14ac:dyDescent="0.25">
      <c r="B7" s="139" t="s">
        <v>451</v>
      </c>
      <c r="C7" s="141"/>
      <c r="D7" s="10"/>
    </row>
    <row r="8" spans="2:4" ht="25.5" customHeight="1" x14ac:dyDescent="0.25">
      <c r="B8" s="139" t="s">
        <v>402</v>
      </c>
      <c r="C8" s="142"/>
      <c r="D8" s="10"/>
    </row>
    <row r="9" spans="2:4" ht="27.75" customHeight="1" x14ac:dyDescent="0.25">
      <c r="B9" s="139" t="s">
        <v>452</v>
      </c>
      <c r="C9" s="140"/>
      <c r="D9" s="193"/>
    </row>
    <row r="10" spans="2:4" ht="25.5" customHeight="1" x14ac:dyDescent="0.25">
      <c r="B10" s="139" t="s">
        <v>416</v>
      </c>
      <c r="C10" s="140"/>
      <c r="D10" s="193"/>
    </row>
    <row r="11" spans="2:4" ht="27.75" customHeight="1" x14ac:dyDescent="0.25">
      <c r="B11" s="139" t="s">
        <v>453</v>
      </c>
      <c r="C11" s="143"/>
      <c r="D11" s="201"/>
    </row>
  </sheetData>
  <mergeCells count="3">
    <mergeCell ref="B2:D2"/>
    <mergeCell ref="B3:D3"/>
    <mergeCell ref="B4:D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45"/>
  <sheetViews>
    <sheetView tabSelected="1" zoomScale="60" zoomScaleNormal="60" workbookViewId="0">
      <pane xSplit="2" ySplit="3" topLeftCell="C4" activePane="bottomRight" state="frozen"/>
      <selection pane="topRight" activeCell="C1" sqref="C1"/>
      <selection pane="bottomLeft" activeCell="A4" sqref="A4"/>
      <selection pane="bottomRight" activeCell="T129" sqref="T129"/>
    </sheetView>
  </sheetViews>
  <sheetFormatPr baseColWidth="10" defaultRowHeight="15" x14ac:dyDescent="0.25"/>
  <cols>
    <col min="3" max="3" width="36.42578125" customWidth="1"/>
    <col min="4" max="4" width="18.28515625" bestFit="1" customWidth="1"/>
    <col min="5" max="5" width="19.140625" bestFit="1" customWidth="1"/>
    <col min="6" max="6" width="15.42578125" customWidth="1"/>
    <col min="7" max="7" width="17" customWidth="1"/>
    <col min="8" max="8" width="15.28515625" customWidth="1"/>
    <col min="9" max="9" width="14.140625" customWidth="1"/>
    <col min="10" max="10" width="13.7109375" customWidth="1"/>
    <col min="20" max="20" width="13.28515625" customWidth="1"/>
    <col min="21" max="21" width="114.85546875" customWidth="1"/>
    <col min="25" max="25" width="71.7109375" customWidth="1"/>
  </cols>
  <sheetData>
    <row r="1" spans="1:21" ht="15.75" x14ac:dyDescent="0.25">
      <c r="A1" s="223" t="s">
        <v>0</v>
      </c>
      <c r="B1" s="223" t="s">
        <v>1</v>
      </c>
      <c r="C1" s="223" t="s">
        <v>2</v>
      </c>
      <c r="D1" s="223" t="s">
        <v>3</v>
      </c>
      <c r="E1" s="223" t="s">
        <v>4</v>
      </c>
      <c r="F1" s="210" t="s">
        <v>5</v>
      </c>
      <c r="G1" s="210" t="s">
        <v>6</v>
      </c>
      <c r="H1" s="210" t="s">
        <v>7</v>
      </c>
      <c r="I1" s="211" t="s">
        <v>8</v>
      </c>
      <c r="J1" s="211" t="s">
        <v>193</v>
      </c>
      <c r="K1" s="215" t="s">
        <v>9</v>
      </c>
      <c r="L1" s="215"/>
      <c r="M1" s="215"/>
      <c r="N1" s="215"/>
      <c r="O1" s="215"/>
      <c r="P1" s="215"/>
      <c r="Q1" s="215" t="s">
        <v>10</v>
      </c>
      <c r="R1" s="213" t="s">
        <v>11</v>
      </c>
      <c r="S1" s="212" t="s">
        <v>12</v>
      </c>
      <c r="T1" s="213" t="s">
        <v>13</v>
      </c>
      <c r="U1" s="214" t="s">
        <v>14</v>
      </c>
    </row>
    <row r="2" spans="1:21" ht="15.75" x14ac:dyDescent="0.25">
      <c r="A2" s="223"/>
      <c r="B2" s="223"/>
      <c r="C2" s="223"/>
      <c r="D2" s="223"/>
      <c r="E2" s="223"/>
      <c r="F2" s="210"/>
      <c r="G2" s="210"/>
      <c r="H2" s="210"/>
      <c r="I2" s="211"/>
      <c r="J2" s="211"/>
      <c r="K2" s="215" t="s">
        <v>510</v>
      </c>
      <c r="L2" s="215"/>
      <c r="M2" s="215" t="s">
        <v>511</v>
      </c>
      <c r="N2" s="215"/>
      <c r="O2" s="215" t="s">
        <v>512</v>
      </c>
      <c r="P2" s="215"/>
      <c r="Q2" s="215"/>
      <c r="R2" s="213"/>
      <c r="S2" s="212"/>
      <c r="T2" s="213"/>
      <c r="U2" s="214"/>
    </row>
    <row r="3" spans="1:21" ht="15.75" x14ac:dyDescent="0.25">
      <c r="A3" s="223"/>
      <c r="B3" s="223"/>
      <c r="C3" s="223"/>
      <c r="D3" s="223"/>
      <c r="E3" s="223"/>
      <c r="F3" s="210" t="s">
        <v>15</v>
      </c>
      <c r="G3" s="210"/>
      <c r="H3" s="210"/>
      <c r="I3" s="211"/>
      <c r="J3" s="211"/>
      <c r="K3" s="1" t="s">
        <v>16</v>
      </c>
      <c r="L3" s="1" t="s">
        <v>17</v>
      </c>
      <c r="M3" s="1" t="s">
        <v>16</v>
      </c>
      <c r="N3" s="1" t="s">
        <v>17</v>
      </c>
      <c r="O3" s="1" t="s">
        <v>16</v>
      </c>
      <c r="P3" s="1" t="s">
        <v>17</v>
      </c>
      <c r="Q3" s="215"/>
      <c r="R3" s="216" t="s">
        <v>18</v>
      </c>
      <c r="S3" s="216"/>
      <c r="T3" s="216"/>
      <c r="U3" s="214"/>
    </row>
    <row r="4" spans="1:21" ht="376.5" customHeight="1" x14ac:dyDescent="0.25">
      <c r="A4" s="217" t="s">
        <v>19</v>
      </c>
      <c r="B4" s="2" t="s">
        <v>20</v>
      </c>
      <c r="C4" s="2" t="s">
        <v>21</v>
      </c>
      <c r="D4" s="2">
        <v>510</v>
      </c>
      <c r="E4" s="2" t="s">
        <v>22</v>
      </c>
      <c r="F4" s="3">
        <v>25000000</v>
      </c>
      <c r="G4" s="3">
        <v>19790598</v>
      </c>
      <c r="H4" s="4">
        <f t="shared" ref="H4:H19" si="0">F4-G4</f>
        <v>5209402</v>
      </c>
      <c r="I4" s="5">
        <v>1150</v>
      </c>
      <c r="J4" s="5">
        <v>2300</v>
      </c>
      <c r="K4" s="5">
        <v>100</v>
      </c>
      <c r="L4" s="6">
        <v>0.2</v>
      </c>
      <c r="M4" s="5">
        <v>475</v>
      </c>
      <c r="N4" s="6">
        <v>0.2</v>
      </c>
      <c r="O4" s="5">
        <v>350</v>
      </c>
      <c r="P4" s="6">
        <v>0.2</v>
      </c>
      <c r="Q4" s="147">
        <v>0.6</v>
      </c>
      <c r="R4" s="148">
        <f>(G4/F4)*100</f>
        <v>79.162391999999997</v>
      </c>
      <c r="S4" s="148">
        <v>60</v>
      </c>
      <c r="T4" s="148">
        <f>(R4*S4)/100</f>
        <v>47.497435199999998</v>
      </c>
      <c r="U4" s="8" t="s">
        <v>497</v>
      </c>
    </row>
    <row r="5" spans="1:21" ht="129.75" customHeight="1" x14ac:dyDescent="0.25">
      <c r="A5" s="217"/>
      <c r="B5" s="2" t="s">
        <v>23</v>
      </c>
      <c r="C5" s="2" t="s">
        <v>24</v>
      </c>
      <c r="D5" s="2">
        <v>510</v>
      </c>
      <c r="E5" s="2" t="s">
        <v>22</v>
      </c>
      <c r="F5" s="3">
        <v>59800000</v>
      </c>
      <c r="G5" s="3">
        <v>37809105</v>
      </c>
      <c r="H5" s="4">
        <f t="shared" si="0"/>
        <v>21990895</v>
      </c>
      <c r="I5" s="5"/>
      <c r="J5" s="5"/>
      <c r="K5" s="5">
        <v>1</v>
      </c>
      <c r="L5" s="6">
        <v>0.15</v>
      </c>
      <c r="M5" s="5">
        <v>1</v>
      </c>
      <c r="N5" s="6">
        <v>0.15</v>
      </c>
      <c r="O5" s="5">
        <v>1</v>
      </c>
      <c r="P5" s="6">
        <v>0.15</v>
      </c>
      <c r="Q5" s="147">
        <v>0.5</v>
      </c>
      <c r="R5" s="148">
        <f t="shared" ref="R5:R19" si="1">(G5/F5)*100</f>
        <v>63.225928093645493</v>
      </c>
      <c r="S5" s="148">
        <v>50</v>
      </c>
      <c r="T5" s="148">
        <f>(R5*S5)/100</f>
        <v>31.612964046822743</v>
      </c>
      <c r="U5" s="8" t="s">
        <v>498</v>
      </c>
    </row>
    <row r="6" spans="1:21" ht="47.25" customHeight="1" x14ac:dyDescent="0.25">
      <c r="A6" s="217"/>
      <c r="B6" s="2" t="s">
        <v>25</v>
      </c>
      <c r="C6" s="2" t="s">
        <v>26</v>
      </c>
      <c r="D6" s="2">
        <v>510</v>
      </c>
      <c r="E6" s="2" t="s">
        <v>22</v>
      </c>
      <c r="F6" s="3">
        <v>21000000</v>
      </c>
      <c r="G6" s="3">
        <v>10000000</v>
      </c>
      <c r="H6" s="4">
        <f t="shared" si="0"/>
        <v>11000000</v>
      </c>
      <c r="I6" s="5"/>
      <c r="J6" s="5"/>
      <c r="K6" s="5"/>
      <c r="L6" s="5"/>
      <c r="M6" s="5"/>
      <c r="N6" s="5"/>
      <c r="O6" s="5">
        <v>1</v>
      </c>
      <c r="P6" s="6">
        <v>0.38</v>
      </c>
      <c r="Q6" s="6">
        <v>0.38</v>
      </c>
      <c r="R6" s="148">
        <f t="shared" si="1"/>
        <v>47.619047619047613</v>
      </c>
      <c r="S6" s="148">
        <v>38</v>
      </c>
      <c r="T6" s="148">
        <f>(R6*S6)/100</f>
        <v>18.095238095238095</v>
      </c>
      <c r="U6" s="9" t="s">
        <v>27</v>
      </c>
    </row>
    <row r="7" spans="1:21" ht="102.75" customHeight="1" x14ac:dyDescent="0.25">
      <c r="A7" s="2" t="s">
        <v>28</v>
      </c>
      <c r="B7" s="2" t="s">
        <v>29</v>
      </c>
      <c r="C7" s="2" t="s">
        <v>30</v>
      </c>
      <c r="D7" s="2">
        <v>510</v>
      </c>
      <c r="E7" s="2" t="s">
        <v>31</v>
      </c>
      <c r="F7" s="3">
        <v>33576315</v>
      </c>
      <c r="G7" s="3">
        <v>788968</v>
      </c>
      <c r="H7" s="4">
        <f t="shared" si="0"/>
        <v>32787347</v>
      </c>
      <c r="I7" s="5"/>
      <c r="J7" s="5"/>
      <c r="K7" s="5">
        <v>0</v>
      </c>
      <c r="L7" s="6">
        <v>0</v>
      </c>
      <c r="M7" s="5">
        <v>1</v>
      </c>
      <c r="N7" s="6">
        <v>0.05</v>
      </c>
      <c r="O7" s="5">
        <v>0</v>
      </c>
      <c r="P7" s="6">
        <v>0</v>
      </c>
      <c r="Q7" s="6">
        <v>0.05</v>
      </c>
      <c r="R7" s="148">
        <f t="shared" si="1"/>
        <v>2.3497754294954643</v>
      </c>
      <c r="S7" s="15">
        <v>50</v>
      </c>
      <c r="T7" s="148">
        <f>(R7*S7)/100</f>
        <v>1.1748877147477321</v>
      </c>
      <c r="U7" s="8" t="s">
        <v>32</v>
      </c>
    </row>
    <row r="8" spans="1:21" ht="409.5" x14ac:dyDescent="0.25">
      <c r="A8" s="217" t="s">
        <v>33</v>
      </c>
      <c r="B8" s="2" t="s">
        <v>34</v>
      </c>
      <c r="C8" s="2" t="s">
        <v>35</v>
      </c>
      <c r="D8" s="2">
        <v>310</v>
      </c>
      <c r="E8" s="2" t="s">
        <v>22</v>
      </c>
      <c r="F8" s="3">
        <v>200000000</v>
      </c>
      <c r="G8" s="3">
        <v>112676894</v>
      </c>
      <c r="H8" s="3">
        <f t="shared" si="0"/>
        <v>87323106</v>
      </c>
      <c r="I8" s="5"/>
      <c r="J8" s="5"/>
      <c r="K8" s="5">
        <v>2</v>
      </c>
      <c r="L8" s="6">
        <v>0.2</v>
      </c>
      <c r="M8" s="5">
        <v>2</v>
      </c>
      <c r="N8" s="6">
        <v>0.2</v>
      </c>
      <c r="O8" s="5">
        <v>2</v>
      </c>
      <c r="P8" s="6">
        <v>0.2</v>
      </c>
      <c r="Q8" s="147">
        <v>0.6</v>
      </c>
      <c r="R8" s="148">
        <f t="shared" si="1"/>
        <v>56.338447000000002</v>
      </c>
      <c r="S8" s="15">
        <v>60</v>
      </c>
      <c r="T8" s="148">
        <f>(R8*S8)/100</f>
        <v>33.803068200000006</v>
      </c>
      <c r="U8" s="8" t="s">
        <v>499</v>
      </c>
    </row>
    <row r="9" spans="1:21" ht="409.5" x14ac:dyDescent="0.25">
      <c r="A9" s="217"/>
      <c r="B9" s="2" t="s">
        <v>36</v>
      </c>
      <c r="C9" s="2" t="s">
        <v>37</v>
      </c>
      <c r="D9" s="2">
        <v>310</v>
      </c>
      <c r="E9" s="2" t="s">
        <v>38</v>
      </c>
      <c r="F9" s="3">
        <v>532200000</v>
      </c>
      <c r="G9" s="3">
        <v>125145933</v>
      </c>
      <c r="H9" s="3">
        <f t="shared" si="0"/>
        <v>407054067</v>
      </c>
      <c r="I9" s="5"/>
      <c r="J9" s="5"/>
      <c r="K9" s="5">
        <v>32</v>
      </c>
      <c r="L9" s="6">
        <v>0.15</v>
      </c>
      <c r="M9" s="5">
        <v>32</v>
      </c>
      <c r="N9" s="6">
        <v>0.15</v>
      </c>
      <c r="O9" s="5">
        <v>32</v>
      </c>
      <c r="P9" s="6">
        <v>0.15</v>
      </c>
      <c r="Q9" s="7">
        <v>0.5</v>
      </c>
      <c r="R9" s="148">
        <f t="shared" si="1"/>
        <v>23.514831454340474</v>
      </c>
      <c r="S9" s="15">
        <v>50</v>
      </c>
      <c r="T9" s="148">
        <f t="shared" ref="T9:T19" si="2">(R9*S9)/100</f>
        <v>11.757415727170237</v>
      </c>
      <c r="U9" s="8" t="s">
        <v>500</v>
      </c>
    </row>
    <row r="10" spans="1:21" ht="110.25" customHeight="1" x14ac:dyDescent="0.25">
      <c r="A10" s="217"/>
      <c r="B10" s="2" t="s">
        <v>39</v>
      </c>
      <c r="C10" s="2" t="s">
        <v>40</v>
      </c>
      <c r="D10" s="2">
        <v>310</v>
      </c>
      <c r="E10" s="2" t="s">
        <v>22</v>
      </c>
      <c r="F10" s="3">
        <v>15000000</v>
      </c>
      <c r="G10" s="5">
        <v>0</v>
      </c>
      <c r="H10" s="3">
        <f t="shared" si="0"/>
        <v>15000000</v>
      </c>
      <c r="I10" s="5"/>
      <c r="J10" s="5"/>
      <c r="K10" s="5">
        <v>2</v>
      </c>
      <c r="L10" s="5">
        <v>15</v>
      </c>
      <c r="M10" s="5">
        <v>2</v>
      </c>
      <c r="N10" s="5">
        <v>15</v>
      </c>
      <c r="O10" s="5">
        <v>2</v>
      </c>
      <c r="P10" s="6">
        <v>0.4</v>
      </c>
      <c r="Q10" s="6">
        <v>0.7</v>
      </c>
      <c r="R10" s="148">
        <f t="shared" si="1"/>
        <v>0</v>
      </c>
      <c r="S10" s="148">
        <v>70</v>
      </c>
      <c r="T10" s="148">
        <f t="shared" si="2"/>
        <v>0</v>
      </c>
      <c r="U10" s="8" t="s">
        <v>501</v>
      </c>
    </row>
    <row r="11" spans="1:21" ht="57" customHeight="1" x14ac:dyDescent="0.25">
      <c r="A11" s="217"/>
      <c r="B11" s="2" t="s">
        <v>41</v>
      </c>
      <c r="C11" s="2" t="s">
        <v>42</v>
      </c>
      <c r="D11" s="2">
        <v>310</v>
      </c>
      <c r="E11" s="2" t="s">
        <v>22</v>
      </c>
      <c r="F11" s="3">
        <v>50000000</v>
      </c>
      <c r="G11" s="5">
        <v>0</v>
      </c>
      <c r="H11" s="3">
        <f t="shared" si="0"/>
        <v>50000000</v>
      </c>
      <c r="I11" s="5"/>
      <c r="J11" s="5"/>
      <c r="K11" s="5"/>
      <c r="L11" s="5"/>
      <c r="M11" s="5"/>
      <c r="N11" s="5"/>
      <c r="O11" s="5">
        <v>1</v>
      </c>
      <c r="P11" s="6">
        <v>0.38</v>
      </c>
      <c r="Q11" s="5">
        <v>38</v>
      </c>
      <c r="R11" s="148">
        <f t="shared" si="1"/>
        <v>0</v>
      </c>
      <c r="S11" s="148">
        <v>38</v>
      </c>
      <c r="T11" s="148">
        <f t="shared" si="2"/>
        <v>0</v>
      </c>
      <c r="U11" s="8" t="s">
        <v>502</v>
      </c>
    </row>
    <row r="12" spans="1:21" ht="59.25" customHeight="1" x14ac:dyDescent="0.25">
      <c r="A12" s="217"/>
      <c r="B12" s="2" t="s">
        <v>43</v>
      </c>
      <c r="C12" s="2" t="s">
        <v>44</v>
      </c>
      <c r="D12" s="2">
        <v>310</v>
      </c>
      <c r="E12" s="2" t="s">
        <v>22</v>
      </c>
      <c r="F12" s="3">
        <v>10000000</v>
      </c>
      <c r="G12" s="5">
        <v>0</v>
      </c>
      <c r="H12" s="3">
        <f t="shared" si="0"/>
        <v>10000000</v>
      </c>
      <c r="I12" s="5"/>
      <c r="J12" s="5"/>
      <c r="K12" s="5"/>
      <c r="L12" s="5"/>
      <c r="M12" s="5"/>
      <c r="N12" s="5"/>
      <c r="O12" s="5">
        <v>1</v>
      </c>
      <c r="P12" s="6">
        <v>0.7</v>
      </c>
      <c r="Q12" s="5">
        <v>70</v>
      </c>
      <c r="R12" s="148">
        <f t="shared" si="1"/>
        <v>0</v>
      </c>
      <c r="S12" s="15">
        <v>70</v>
      </c>
      <c r="T12" s="148">
        <f t="shared" si="2"/>
        <v>0</v>
      </c>
      <c r="U12" s="9" t="s">
        <v>503</v>
      </c>
    </row>
    <row r="13" spans="1:21" ht="409.5" x14ac:dyDescent="0.25">
      <c r="A13" s="2" t="s">
        <v>45</v>
      </c>
      <c r="B13" s="2" t="s">
        <v>46</v>
      </c>
      <c r="C13" s="2" t="s">
        <v>47</v>
      </c>
      <c r="D13" s="2">
        <v>510</v>
      </c>
      <c r="E13" s="2" t="s">
        <v>48</v>
      </c>
      <c r="F13" s="3">
        <v>228854662</v>
      </c>
      <c r="G13" s="3">
        <v>203561918</v>
      </c>
      <c r="H13" s="3">
        <f t="shared" si="0"/>
        <v>25292744</v>
      </c>
      <c r="I13" s="5"/>
      <c r="J13" s="5"/>
      <c r="K13" s="5">
        <v>5</v>
      </c>
      <c r="L13" s="6">
        <v>0.2</v>
      </c>
      <c r="M13" s="5">
        <v>5</v>
      </c>
      <c r="N13" s="6">
        <v>0.2</v>
      </c>
      <c r="O13" s="5">
        <v>10</v>
      </c>
      <c r="P13" s="6">
        <v>0.4</v>
      </c>
      <c r="Q13" s="6">
        <v>0.7</v>
      </c>
      <c r="R13" s="148">
        <f t="shared" si="1"/>
        <v>88.948119396405389</v>
      </c>
      <c r="S13" s="15">
        <v>70</v>
      </c>
      <c r="T13" s="148">
        <f t="shared" si="2"/>
        <v>62.263683577483768</v>
      </c>
      <c r="U13" s="8" t="s">
        <v>504</v>
      </c>
    </row>
    <row r="14" spans="1:21" ht="409.5" customHeight="1" x14ac:dyDescent="0.25">
      <c r="A14" s="217" t="s">
        <v>49</v>
      </c>
      <c r="B14" s="2" t="s">
        <v>50</v>
      </c>
      <c r="C14" s="2" t="s">
        <v>51</v>
      </c>
      <c r="D14" s="2">
        <v>510</v>
      </c>
      <c r="E14" s="2" t="s">
        <v>22</v>
      </c>
      <c r="F14" s="3">
        <v>65000000</v>
      </c>
      <c r="G14" s="3">
        <v>44832044</v>
      </c>
      <c r="H14" s="3">
        <f t="shared" si="0"/>
        <v>20167956</v>
      </c>
      <c r="I14" s="5"/>
      <c r="J14" s="5"/>
      <c r="K14" s="5">
        <v>10</v>
      </c>
      <c r="L14" s="6">
        <v>0.2</v>
      </c>
      <c r="M14" s="5">
        <v>12</v>
      </c>
      <c r="N14" s="6">
        <v>0.2</v>
      </c>
      <c r="O14" s="5">
        <v>12</v>
      </c>
      <c r="P14" s="6">
        <v>0.2</v>
      </c>
      <c r="Q14" s="6">
        <v>0.6</v>
      </c>
      <c r="R14" s="148">
        <f t="shared" si="1"/>
        <v>68.972375384615376</v>
      </c>
      <c r="S14" s="15">
        <v>60</v>
      </c>
      <c r="T14" s="148">
        <f t="shared" si="2"/>
        <v>41.383425230769227</v>
      </c>
      <c r="U14" s="9" t="s">
        <v>505</v>
      </c>
    </row>
    <row r="15" spans="1:21" ht="95.25" customHeight="1" x14ac:dyDescent="0.25">
      <c r="A15" s="217"/>
      <c r="B15" s="2" t="s">
        <v>52</v>
      </c>
      <c r="C15" s="2" t="s">
        <v>65</v>
      </c>
      <c r="D15" s="2">
        <v>510</v>
      </c>
      <c r="E15" s="2" t="s">
        <v>22</v>
      </c>
      <c r="F15" s="3">
        <v>32000000</v>
      </c>
      <c r="G15" s="3">
        <v>24406903</v>
      </c>
      <c r="H15" s="3">
        <f t="shared" si="0"/>
        <v>7593097</v>
      </c>
      <c r="I15" s="5"/>
      <c r="J15" s="5"/>
      <c r="K15" s="5">
        <v>2</v>
      </c>
      <c r="L15" s="6">
        <v>0.15</v>
      </c>
      <c r="M15" s="5">
        <v>2</v>
      </c>
      <c r="N15" s="6">
        <v>0.15</v>
      </c>
      <c r="O15" s="5">
        <v>2</v>
      </c>
      <c r="P15" s="6">
        <v>0.2</v>
      </c>
      <c r="Q15" s="6">
        <v>0.55000000000000004</v>
      </c>
      <c r="R15" s="148">
        <f t="shared" si="1"/>
        <v>76.271571875000006</v>
      </c>
      <c r="S15" s="148">
        <v>55</v>
      </c>
      <c r="T15" s="148">
        <f t="shared" si="2"/>
        <v>41.949364531250005</v>
      </c>
      <c r="U15" s="8" t="s">
        <v>506</v>
      </c>
    </row>
    <row r="16" spans="1:21" ht="30" hidden="1" x14ac:dyDescent="0.25">
      <c r="A16" s="217"/>
      <c r="B16" s="2" t="s">
        <v>53</v>
      </c>
      <c r="C16" s="2" t="s">
        <v>54</v>
      </c>
      <c r="D16" s="2">
        <v>510</v>
      </c>
      <c r="E16" s="2" t="s">
        <v>55</v>
      </c>
      <c r="F16" s="3">
        <v>0</v>
      </c>
      <c r="G16" s="3">
        <v>0</v>
      </c>
      <c r="H16" s="3">
        <f t="shared" si="0"/>
        <v>0</v>
      </c>
      <c r="I16" s="5"/>
      <c r="J16" s="5"/>
      <c r="K16" s="5"/>
      <c r="L16" s="5"/>
      <c r="M16" s="5"/>
      <c r="N16" s="5"/>
      <c r="O16" s="5"/>
      <c r="P16" s="5"/>
      <c r="Q16" s="5"/>
      <c r="R16" s="148" t="e">
        <f t="shared" si="1"/>
        <v>#DIV/0!</v>
      </c>
      <c r="S16" s="148">
        <v>0</v>
      </c>
      <c r="T16" s="148" t="e">
        <f t="shared" si="2"/>
        <v>#DIV/0!</v>
      </c>
      <c r="U16" s="5" t="s">
        <v>56</v>
      </c>
    </row>
    <row r="17" spans="1:33" ht="62.25" customHeight="1" x14ac:dyDescent="0.25">
      <c r="A17" s="2" t="s">
        <v>57</v>
      </c>
      <c r="B17" s="2" t="s">
        <v>58</v>
      </c>
      <c r="C17" s="2" t="s">
        <v>51</v>
      </c>
      <c r="D17" s="2">
        <v>510</v>
      </c>
      <c r="E17" s="2" t="s">
        <v>22</v>
      </c>
      <c r="F17" s="3">
        <v>30800000</v>
      </c>
      <c r="G17" s="5">
        <v>0</v>
      </c>
      <c r="H17" s="3">
        <f t="shared" si="0"/>
        <v>30800000</v>
      </c>
      <c r="I17" s="5"/>
      <c r="J17" s="5"/>
      <c r="K17" s="5"/>
      <c r="L17" s="5"/>
      <c r="M17" s="5"/>
      <c r="N17" s="5"/>
      <c r="O17" s="5">
        <v>1</v>
      </c>
      <c r="P17" s="5">
        <v>17</v>
      </c>
      <c r="Q17" s="5">
        <v>17</v>
      </c>
      <c r="R17" s="148">
        <v>0</v>
      </c>
      <c r="S17" s="148">
        <v>17</v>
      </c>
      <c r="T17" s="148">
        <f t="shared" si="2"/>
        <v>0</v>
      </c>
      <c r="U17" s="149" t="s">
        <v>507</v>
      </c>
    </row>
    <row r="18" spans="1:33" ht="258" customHeight="1" x14ac:dyDescent="0.25">
      <c r="A18" s="217" t="s">
        <v>59</v>
      </c>
      <c r="B18" s="2" t="s">
        <v>60</v>
      </c>
      <c r="C18" s="2" t="s">
        <v>61</v>
      </c>
      <c r="D18" s="2">
        <v>510</v>
      </c>
      <c r="E18" s="2" t="s">
        <v>22</v>
      </c>
      <c r="F18" s="3">
        <v>17000000</v>
      </c>
      <c r="G18" s="5">
        <v>0</v>
      </c>
      <c r="H18" s="3">
        <f t="shared" si="0"/>
        <v>17000000</v>
      </c>
      <c r="I18" s="5"/>
      <c r="J18" s="5"/>
      <c r="K18" s="5">
        <v>3</v>
      </c>
      <c r="L18" s="5">
        <v>20</v>
      </c>
      <c r="M18" s="5">
        <v>3</v>
      </c>
      <c r="N18" s="6">
        <v>0.2</v>
      </c>
      <c r="O18" s="5">
        <v>3</v>
      </c>
      <c r="P18" s="5">
        <v>20</v>
      </c>
      <c r="Q18" s="6">
        <v>0.6</v>
      </c>
      <c r="R18" s="148">
        <f>(G18/F18)*100</f>
        <v>0</v>
      </c>
      <c r="S18" s="148">
        <v>60</v>
      </c>
      <c r="T18" s="148">
        <f t="shared" si="2"/>
        <v>0</v>
      </c>
      <c r="U18" s="8" t="s">
        <v>508</v>
      </c>
    </row>
    <row r="19" spans="1:33" ht="214.5" customHeight="1" x14ac:dyDescent="0.25">
      <c r="A19" s="217"/>
      <c r="B19" s="2" t="s">
        <v>62</v>
      </c>
      <c r="C19" s="2" t="s">
        <v>63</v>
      </c>
      <c r="D19" s="2">
        <v>510</v>
      </c>
      <c r="E19" s="2" t="s">
        <v>64</v>
      </c>
      <c r="F19" s="3">
        <v>61000000</v>
      </c>
      <c r="G19" s="3">
        <v>37164514</v>
      </c>
      <c r="H19" s="3">
        <f t="shared" si="0"/>
        <v>23835486</v>
      </c>
      <c r="I19" s="5" t="s">
        <v>194</v>
      </c>
      <c r="J19" s="5"/>
      <c r="K19" s="5">
        <v>1</v>
      </c>
      <c r="L19" s="6">
        <v>0.15</v>
      </c>
      <c r="M19" s="5">
        <v>1</v>
      </c>
      <c r="N19" s="6">
        <v>0.15</v>
      </c>
      <c r="O19" s="5">
        <v>1</v>
      </c>
      <c r="P19" s="6">
        <v>0.3</v>
      </c>
      <c r="Q19" s="7">
        <v>0.6</v>
      </c>
      <c r="R19" s="148">
        <f t="shared" si="1"/>
        <v>60.925432786885246</v>
      </c>
      <c r="S19" s="148">
        <v>60</v>
      </c>
      <c r="T19" s="148">
        <f t="shared" si="2"/>
        <v>36.555259672131143</v>
      </c>
      <c r="U19" s="8" t="s">
        <v>509</v>
      </c>
    </row>
    <row r="20" spans="1:33" x14ac:dyDescent="0.25">
      <c r="A20" s="11" t="s">
        <v>468</v>
      </c>
      <c r="B20" s="11"/>
      <c r="C20" s="11"/>
      <c r="D20" s="11"/>
      <c r="E20" s="11"/>
      <c r="F20" s="3">
        <f>SUM(F4:F19)</f>
        <v>1381230977</v>
      </c>
      <c r="G20" s="12">
        <f>SUM(G4:G19)</f>
        <v>616176877</v>
      </c>
      <c r="H20" s="12">
        <f>SUM(H4:H19)</f>
        <v>765054100</v>
      </c>
      <c r="I20" s="13"/>
      <c r="J20" s="13"/>
      <c r="K20" s="13"/>
      <c r="L20" s="13"/>
      <c r="M20" s="13"/>
      <c r="N20" s="13"/>
      <c r="O20" s="13"/>
      <c r="P20" s="13"/>
      <c r="Q20" s="13"/>
      <c r="R20" s="13"/>
      <c r="S20" s="13"/>
      <c r="T20" s="13"/>
      <c r="U20" s="13"/>
    </row>
    <row r="22" spans="1:33" x14ac:dyDescent="0.25">
      <c r="A22" s="43"/>
      <c r="B22" s="43"/>
      <c r="C22" s="43"/>
      <c r="D22" s="44"/>
      <c r="E22" s="44"/>
      <c r="F22" s="45"/>
      <c r="G22" s="41"/>
      <c r="H22" s="41"/>
      <c r="I22" s="41"/>
      <c r="J22" s="41"/>
      <c r="K22" s="41"/>
      <c r="L22" s="41"/>
      <c r="M22" s="41"/>
      <c r="N22" s="41"/>
      <c r="O22" s="41"/>
      <c r="P22" s="41"/>
      <c r="Q22" s="48"/>
      <c r="R22" s="41"/>
      <c r="S22" s="47"/>
      <c r="T22" s="47"/>
      <c r="U22" s="46"/>
    </row>
    <row r="23" spans="1:33" ht="54.75" customHeight="1" x14ac:dyDescent="0.25">
      <c r="A23" s="217" t="s">
        <v>249</v>
      </c>
      <c r="B23" s="30" t="s">
        <v>250</v>
      </c>
      <c r="C23" s="30" t="s">
        <v>195</v>
      </c>
      <c r="D23" s="30">
        <v>410</v>
      </c>
      <c r="E23" s="30" t="s">
        <v>78</v>
      </c>
      <c r="F23" s="14">
        <v>450000000</v>
      </c>
      <c r="G23" s="97">
        <v>62221356</v>
      </c>
      <c r="H23" s="4">
        <f>F23-G23</f>
        <v>387778644</v>
      </c>
      <c r="I23" s="5">
        <v>6</v>
      </c>
      <c r="J23" s="5">
        <v>3</v>
      </c>
      <c r="K23" s="31">
        <v>1</v>
      </c>
      <c r="L23" s="7">
        <v>0.33333333333333331</v>
      </c>
      <c r="M23" s="5">
        <v>1</v>
      </c>
      <c r="N23" s="7">
        <v>0.33333333333333331</v>
      </c>
      <c r="O23" s="5">
        <v>1</v>
      </c>
      <c r="P23" s="7">
        <v>0.33333333333333331</v>
      </c>
      <c r="Q23" s="5">
        <v>0</v>
      </c>
      <c r="R23" s="148">
        <f t="shared" ref="R23:R59" si="3">(G23/F23)*100</f>
        <v>13.826968000000001</v>
      </c>
      <c r="S23" s="148">
        <v>100</v>
      </c>
      <c r="T23" s="148">
        <f t="shared" ref="T23:T59" si="4">(R23*S23)/100</f>
        <v>13.826968000000001</v>
      </c>
      <c r="U23" s="146" t="s">
        <v>482</v>
      </c>
      <c r="V23" s="30" t="s">
        <v>196</v>
      </c>
      <c r="W23" s="32">
        <f>+G23/F23</f>
        <v>0.13826968000000001</v>
      </c>
      <c r="X23" s="42"/>
      <c r="Y23" s="42"/>
      <c r="Z23" s="42"/>
      <c r="AA23" s="42"/>
      <c r="AB23" s="42"/>
      <c r="AC23" s="42"/>
      <c r="AD23" s="42"/>
      <c r="AE23" s="42"/>
      <c r="AF23" s="42"/>
      <c r="AG23" s="42"/>
    </row>
    <row r="24" spans="1:33" ht="75" customHeight="1" x14ac:dyDescent="0.25">
      <c r="A24" s="217"/>
      <c r="B24" s="30" t="s">
        <v>251</v>
      </c>
      <c r="C24" s="30" t="s">
        <v>197</v>
      </c>
      <c r="D24" s="30">
        <v>410</v>
      </c>
      <c r="E24" s="30" t="s">
        <v>78</v>
      </c>
      <c r="F24" s="14">
        <v>150000000</v>
      </c>
      <c r="G24" s="33">
        <v>48030490</v>
      </c>
      <c r="H24" s="4">
        <f t="shared" ref="H24:H59" si="5">F24-G24</f>
        <v>101969510</v>
      </c>
      <c r="I24" s="5">
        <v>3</v>
      </c>
      <c r="J24" s="5">
        <v>3</v>
      </c>
      <c r="K24" s="31">
        <v>2</v>
      </c>
      <c r="L24" s="5"/>
      <c r="M24" s="5"/>
      <c r="N24" s="5"/>
      <c r="O24" s="5"/>
      <c r="P24" s="5"/>
      <c r="Q24" s="5"/>
      <c r="R24" s="148">
        <f t="shared" si="3"/>
        <v>32.020326666666662</v>
      </c>
      <c r="S24" s="148">
        <v>75</v>
      </c>
      <c r="T24" s="148">
        <f t="shared" si="4"/>
        <v>24.015244999999997</v>
      </c>
      <c r="U24" s="34" t="s">
        <v>198</v>
      </c>
      <c r="V24" s="35" t="s">
        <v>199</v>
      </c>
      <c r="W24" s="32">
        <f t="shared" ref="W24:W59" si="6">+G24/F24</f>
        <v>0.32020326666666665</v>
      </c>
      <c r="X24" s="42"/>
      <c r="Y24" s="42"/>
      <c r="Z24" s="42"/>
      <c r="AA24" s="42"/>
      <c r="AB24" s="42"/>
      <c r="AC24" s="42"/>
      <c r="AD24" s="42"/>
      <c r="AE24" s="42"/>
      <c r="AF24" s="42"/>
      <c r="AG24" s="42"/>
    </row>
    <row r="25" spans="1:33" ht="41.25" customHeight="1" x14ac:dyDescent="0.25">
      <c r="A25" s="217"/>
      <c r="B25" s="30" t="s">
        <v>252</v>
      </c>
      <c r="C25" s="30" t="s">
        <v>200</v>
      </c>
      <c r="D25" s="30">
        <v>410</v>
      </c>
      <c r="E25" s="30" t="s">
        <v>78</v>
      </c>
      <c r="F25" s="14">
        <v>200000000</v>
      </c>
      <c r="G25" s="33">
        <v>129326415</v>
      </c>
      <c r="H25" s="4">
        <f t="shared" si="5"/>
        <v>70673585</v>
      </c>
      <c r="I25" s="5">
        <v>5</v>
      </c>
      <c r="J25" s="5">
        <v>3</v>
      </c>
      <c r="K25" s="31">
        <v>9</v>
      </c>
      <c r="L25" s="5"/>
      <c r="M25" s="5"/>
      <c r="N25" s="5"/>
      <c r="O25" s="5"/>
      <c r="P25" s="5"/>
      <c r="Q25" s="5"/>
      <c r="R25" s="148">
        <f t="shared" si="3"/>
        <v>64.663207499999999</v>
      </c>
      <c r="S25" s="148">
        <v>413</v>
      </c>
      <c r="T25" s="148">
        <f t="shared" si="4"/>
        <v>267.059046975</v>
      </c>
      <c r="U25" s="36" t="s">
        <v>537</v>
      </c>
      <c r="V25" s="36" t="s">
        <v>201</v>
      </c>
      <c r="W25" s="32">
        <f t="shared" si="6"/>
        <v>0.64663207499999997</v>
      </c>
      <c r="X25" s="42"/>
      <c r="Y25" s="42"/>
      <c r="Z25" s="42"/>
      <c r="AA25" s="42"/>
      <c r="AB25" s="42"/>
      <c r="AC25" s="42"/>
      <c r="AD25" s="42"/>
      <c r="AE25" s="42"/>
      <c r="AF25" s="42"/>
      <c r="AG25" s="42"/>
    </row>
    <row r="26" spans="1:33" ht="81" customHeight="1" x14ac:dyDescent="0.25">
      <c r="A26" s="218" t="s">
        <v>253</v>
      </c>
      <c r="B26" s="30" t="s">
        <v>254</v>
      </c>
      <c r="C26" s="30" t="s">
        <v>202</v>
      </c>
      <c r="D26" s="30">
        <v>410</v>
      </c>
      <c r="E26" s="30" t="s">
        <v>78</v>
      </c>
      <c r="F26" s="14">
        <v>10000000</v>
      </c>
      <c r="G26" s="150">
        <v>0</v>
      </c>
      <c r="H26" s="4">
        <f t="shared" si="5"/>
        <v>10000000</v>
      </c>
      <c r="I26" s="5">
        <v>2</v>
      </c>
      <c r="J26" s="5">
        <v>2</v>
      </c>
      <c r="K26" s="31">
        <v>0</v>
      </c>
      <c r="L26" s="5"/>
      <c r="M26" s="5"/>
      <c r="N26" s="5"/>
      <c r="O26" s="5"/>
      <c r="P26" s="5"/>
      <c r="Q26" s="5"/>
      <c r="R26" s="148">
        <f t="shared" si="3"/>
        <v>0</v>
      </c>
      <c r="S26" s="148">
        <v>0</v>
      </c>
      <c r="T26" s="148">
        <f t="shared" si="4"/>
        <v>0</v>
      </c>
      <c r="U26" s="145" t="s">
        <v>483</v>
      </c>
      <c r="V26" s="5"/>
      <c r="W26" s="32">
        <f t="shared" si="6"/>
        <v>0</v>
      </c>
      <c r="X26" s="42"/>
      <c r="Y26" s="42"/>
      <c r="Z26" s="42"/>
      <c r="AA26" s="42"/>
      <c r="AB26" s="42"/>
      <c r="AC26" s="42"/>
      <c r="AD26" s="42"/>
      <c r="AE26" s="42"/>
      <c r="AF26" s="42"/>
      <c r="AG26" s="42"/>
    </row>
    <row r="27" spans="1:33" ht="120" x14ac:dyDescent="0.25">
      <c r="A27" s="219"/>
      <c r="B27" s="30" t="s">
        <v>255</v>
      </c>
      <c r="C27" s="30" t="s">
        <v>203</v>
      </c>
      <c r="D27" s="30">
        <v>410</v>
      </c>
      <c r="E27" s="30" t="s">
        <v>204</v>
      </c>
      <c r="F27" s="14">
        <v>10000000</v>
      </c>
      <c r="G27" s="150">
        <v>10000000</v>
      </c>
      <c r="H27" s="4">
        <f t="shared" si="5"/>
        <v>0</v>
      </c>
      <c r="I27" s="5">
        <v>1</v>
      </c>
      <c r="J27" s="5">
        <v>1</v>
      </c>
      <c r="K27" s="31">
        <v>2</v>
      </c>
      <c r="L27" s="5">
        <v>200</v>
      </c>
      <c r="M27" s="5"/>
      <c r="N27" s="5"/>
      <c r="O27" s="5"/>
      <c r="P27" s="5"/>
      <c r="Q27" s="5"/>
      <c r="R27" s="148">
        <f t="shared" si="3"/>
        <v>100</v>
      </c>
      <c r="S27" s="148">
        <v>200</v>
      </c>
      <c r="T27" s="148">
        <f t="shared" si="4"/>
        <v>200</v>
      </c>
      <c r="U27" s="165" t="s">
        <v>538</v>
      </c>
      <c r="V27" s="30" t="s">
        <v>205</v>
      </c>
      <c r="W27" s="32">
        <f t="shared" si="6"/>
        <v>1</v>
      </c>
      <c r="X27" s="42"/>
      <c r="Y27" s="42"/>
      <c r="Z27" s="42"/>
      <c r="AA27" s="42"/>
      <c r="AB27" s="42"/>
      <c r="AC27" s="42"/>
      <c r="AD27" s="42"/>
      <c r="AE27" s="42"/>
      <c r="AF27" s="42"/>
      <c r="AG27" s="42"/>
    </row>
    <row r="28" spans="1:33" ht="45" hidden="1" x14ac:dyDescent="0.25">
      <c r="A28" s="219"/>
      <c r="B28" s="30" t="s">
        <v>256</v>
      </c>
      <c r="C28" s="30" t="s">
        <v>206</v>
      </c>
      <c r="D28" s="30">
        <v>410</v>
      </c>
      <c r="E28" s="30" t="s">
        <v>204</v>
      </c>
      <c r="F28" s="14">
        <v>0</v>
      </c>
      <c r="G28" s="150">
        <v>0</v>
      </c>
      <c r="H28" s="4">
        <f t="shared" si="5"/>
        <v>0</v>
      </c>
      <c r="I28" s="5">
        <v>60</v>
      </c>
      <c r="J28" s="5">
        <v>120</v>
      </c>
      <c r="K28" s="31">
        <v>60</v>
      </c>
      <c r="L28" s="5"/>
      <c r="M28" s="5"/>
      <c r="N28" s="5"/>
      <c r="O28" s="5"/>
      <c r="P28" s="5"/>
      <c r="Q28" s="5"/>
      <c r="R28" s="148" t="e">
        <f t="shared" si="3"/>
        <v>#DIV/0!</v>
      </c>
      <c r="S28" s="148">
        <v>50</v>
      </c>
      <c r="T28" s="148" t="e">
        <f t="shared" si="4"/>
        <v>#DIV/0!</v>
      </c>
      <c r="U28" s="36" t="s">
        <v>207</v>
      </c>
      <c r="V28" s="36"/>
      <c r="W28" s="32" t="e">
        <f t="shared" si="6"/>
        <v>#DIV/0!</v>
      </c>
      <c r="X28" s="42"/>
      <c r="Y28" s="42"/>
      <c r="Z28" s="42"/>
      <c r="AA28" s="42"/>
      <c r="AB28" s="42"/>
      <c r="AC28" s="42"/>
      <c r="AD28" s="42"/>
      <c r="AE28" s="42"/>
      <c r="AF28" s="42"/>
      <c r="AG28" s="42"/>
    </row>
    <row r="29" spans="1:33" ht="45" customHeight="1" x14ac:dyDescent="0.25">
      <c r="A29" s="219"/>
      <c r="B29" s="30" t="s">
        <v>257</v>
      </c>
      <c r="C29" s="30" t="s">
        <v>208</v>
      </c>
      <c r="D29" s="30">
        <v>410</v>
      </c>
      <c r="E29" s="30" t="s">
        <v>204</v>
      </c>
      <c r="F29" s="14">
        <v>27000000</v>
      </c>
      <c r="G29" s="33">
        <v>15620000</v>
      </c>
      <c r="H29" s="4">
        <f t="shared" si="5"/>
        <v>11380000</v>
      </c>
      <c r="I29" s="5">
        <v>1</v>
      </c>
      <c r="J29" s="5">
        <v>2</v>
      </c>
      <c r="K29" s="166">
        <v>3</v>
      </c>
      <c r="L29" s="167">
        <f t="shared" ref="L29" si="7">+K29/J29</f>
        <v>1.5</v>
      </c>
      <c r="M29" s="166">
        <v>0</v>
      </c>
      <c r="N29" s="167">
        <f t="shared" ref="N29" si="8">+M29/J29</f>
        <v>0</v>
      </c>
      <c r="O29" s="166">
        <v>1</v>
      </c>
      <c r="P29" s="167">
        <f t="shared" ref="P29" si="9">+O29/J29</f>
        <v>0.5</v>
      </c>
      <c r="Q29" s="166">
        <f t="shared" ref="Q29" si="10">+O29+M29+K29</f>
        <v>4</v>
      </c>
      <c r="R29" s="148">
        <f t="shared" si="3"/>
        <v>57.851851851851855</v>
      </c>
      <c r="S29" s="148">
        <v>200</v>
      </c>
      <c r="T29" s="148">
        <f t="shared" si="4"/>
        <v>115.70370370370371</v>
      </c>
      <c r="U29" s="165" t="s">
        <v>543</v>
      </c>
      <c r="V29" s="36"/>
      <c r="W29" s="32">
        <f t="shared" si="6"/>
        <v>0.57851851851851854</v>
      </c>
      <c r="X29" s="42"/>
      <c r="Y29" s="42"/>
      <c r="Z29" s="42"/>
      <c r="AA29" s="42"/>
      <c r="AB29" s="42"/>
      <c r="AC29" s="42"/>
      <c r="AD29" s="42"/>
      <c r="AE29" s="42"/>
      <c r="AF29" s="42"/>
      <c r="AG29" s="42"/>
    </row>
    <row r="30" spans="1:33" ht="45" customHeight="1" x14ac:dyDescent="0.25">
      <c r="A30" s="219"/>
      <c r="B30" s="30" t="s">
        <v>258</v>
      </c>
      <c r="C30" s="49" t="s">
        <v>209</v>
      </c>
      <c r="D30" s="49">
        <v>410</v>
      </c>
      <c r="E30" s="49" t="s">
        <v>78</v>
      </c>
      <c r="F30" s="50">
        <v>105000000</v>
      </c>
      <c r="G30" s="51">
        <v>56880951</v>
      </c>
      <c r="H30" s="52">
        <f>F30-G30</f>
        <v>48119049</v>
      </c>
      <c r="I30" s="53">
        <v>3</v>
      </c>
      <c r="J30" s="53">
        <v>2.1</v>
      </c>
      <c r="K30" s="54">
        <v>2</v>
      </c>
      <c r="L30" s="5">
        <v>0.95238095238095233</v>
      </c>
      <c r="M30" s="5">
        <v>7</v>
      </c>
      <c r="N30" s="5">
        <v>3.333333333333333</v>
      </c>
      <c r="O30" s="5">
        <v>5</v>
      </c>
      <c r="P30" s="5">
        <v>2.3809523809523809</v>
      </c>
      <c r="Q30" s="5">
        <v>14</v>
      </c>
      <c r="R30" s="148">
        <f t="shared" si="3"/>
        <v>54.172334285714285</v>
      </c>
      <c r="S30" s="148">
        <v>700</v>
      </c>
      <c r="T30" s="148">
        <f t="shared" si="4"/>
        <v>379.20633999999995</v>
      </c>
      <c r="U30" s="168" t="s">
        <v>544</v>
      </c>
      <c r="V30" s="30"/>
      <c r="W30" s="32">
        <f>+G30/F30</f>
        <v>0.54172334285714285</v>
      </c>
      <c r="X30" s="42"/>
      <c r="Y30" s="42"/>
      <c r="Z30" s="42"/>
      <c r="AA30" s="42"/>
      <c r="AB30" s="42"/>
      <c r="AC30" s="42"/>
      <c r="AD30" s="42"/>
      <c r="AE30" s="42"/>
      <c r="AF30" s="42"/>
      <c r="AG30" s="42"/>
    </row>
    <row r="31" spans="1:33" ht="30" customHeight="1" x14ac:dyDescent="0.25">
      <c r="A31" s="219"/>
      <c r="B31" s="30" t="s">
        <v>259</v>
      </c>
      <c r="C31" s="30" t="s">
        <v>210</v>
      </c>
      <c r="D31" s="30">
        <v>410</v>
      </c>
      <c r="E31" s="30" t="s">
        <v>204</v>
      </c>
      <c r="F31" s="14">
        <v>100000000</v>
      </c>
      <c r="G31" s="33">
        <v>78837499</v>
      </c>
      <c r="H31" s="4">
        <f t="shared" si="5"/>
        <v>21162501</v>
      </c>
      <c r="I31" s="5">
        <v>20</v>
      </c>
      <c r="J31" s="5">
        <v>18</v>
      </c>
      <c r="K31" s="166">
        <v>2</v>
      </c>
      <c r="L31" s="167">
        <f t="shared" ref="L31" si="11">+K31/J31</f>
        <v>0.1111111111111111</v>
      </c>
      <c r="M31" s="166">
        <v>1</v>
      </c>
      <c r="N31" s="167">
        <f t="shared" ref="N31" si="12">+M31/J31</f>
        <v>5.5555555555555552E-2</v>
      </c>
      <c r="O31" s="166">
        <v>6</v>
      </c>
      <c r="P31" s="167">
        <f t="shared" ref="P31" si="13">+O31/J31</f>
        <v>0.33333333333333331</v>
      </c>
      <c r="Q31" s="166">
        <f t="shared" ref="Q31" si="14">+O31+M31+K31</f>
        <v>9</v>
      </c>
      <c r="R31" s="148">
        <f t="shared" si="3"/>
        <v>78.837498999999994</v>
      </c>
      <c r="S31" s="148">
        <v>73</v>
      </c>
      <c r="T31" s="148">
        <f t="shared" si="4"/>
        <v>57.551374269999997</v>
      </c>
      <c r="U31" s="36" t="s">
        <v>545</v>
      </c>
      <c r="V31" s="36"/>
      <c r="W31" s="32">
        <f t="shared" si="6"/>
        <v>0.78837499</v>
      </c>
      <c r="X31" s="42"/>
      <c r="Y31" s="42"/>
      <c r="Z31" s="42"/>
      <c r="AA31" s="42"/>
      <c r="AB31" s="42"/>
      <c r="AC31" s="42"/>
      <c r="AD31" s="42"/>
      <c r="AE31" s="42"/>
      <c r="AF31" s="42"/>
      <c r="AG31" s="42"/>
    </row>
    <row r="32" spans="1:33" ht="105" x14ac:dyDescent="0.25">
      <c r="A32" s="219"/>
      <c r="B32" s="30" t="s">
        <v>260</v>
      </c>
      <c r="C32" s="30" t="s">
        <v>211</v>
      </c>
      <c r="D32" s="30">
        <v>410</v>
      </c>
      <c r="E32" s="30" t="s">
        <v>55</v>
      </c>
      <c r="F32" s="14">
        <v>12000000</v>
      </c>
      <c r="G32" s="33">
        <v>5933631</v>
      </c>
      <c r="H32" s="4">
        <f t="shared" si="5"/>
        <v>6066369</v>
      </c>
      <c r="I32" s="10"/>
      <c r="J32" s="10"/>
      <c r="K32" s="31">
        <v>1</v>
      </c>
      <c r="L32" s="5"/>
      <c r="M32" s="5">
        <v>1</v>
      </c>
      <c r="N32" s="5"/>
      <c r="O32" s="5">
        <v>1</v>
      </c>
      <c r="P32" s="5"/>
      <c r="Q32" s="5">
        <v>3</v>
      </c>
      <c r="R32" s="148">
        <f t="shared" si="3"/>
        <v>49.446925</v>
      </c>
      <c r="S32" s="148">
        <v>0</v>
      </c>
      <c r="T32" s="148">
        <f t="shared" si="4"/>
        <v>0</v>
      </c>
      <c r="U32" s="36" t="s">
        <v>546</v>
      </c>
      <c r="V32" s="36"/>
      <c r="W32" s="32">
        <f t="shared" si="6"/>
        <v>0.49446925000000003</v>
      </c>
      <c r="X32" s="42"/>
      <c r="Y32" s="42"/>
      <c r="Z32" s="42"/>
      <c r="AA32" s="42"/>
      <c r="AB32" s="42"/>
      <c r="AC32" s="42"/>
      <c r="AD32" s="42"/>
      <c r="AE32" s="42"/>
      <c r="AF32" s="42"/>
      <c r="AG32" s="42"/>
    </row>
    <row r="33" spans="1:33" ht="60" x14ac:dyDescent="0.25">
      <c r="A33" s="219"/>
      <c r="B33" s="30" t="s">
        <v>261</v>
      </c>
      <c r="C33" s="30" t="s">
        <v>212</v>
      </c>
      <c r="D33" s="30">
        <v>410</v>
      </c>
      <c r="E33" s="30" t="s">
        <v>213</v>
      </c>
      <c r="F33" s="14">
        <v>5000000</v>
      </c>
      <c r="G33" s="33">
        <v>1606424</v>
      </c>
      <c r="H33" s="4">
        <f t="shared" si="5"/>
        <v>3393576</v>
      </c>
      <c r="I33" s="10"/>
      <c r="J33" s="10"/>
      <c r="K33" s="31">
        <v>2</v>
      </c>
      <c r="L33" s="5"/>
      <c r="M33" s="5"/>
      <c r="N33" s="5"/>
      <c r="O33" s="5"/>
      <c r="P33" s="5"/>
      <c r="Q33" s="5">
        <v>2</v>
      </c>
      <c r="R33" s="148">
        <f t="shared" si="3"/>
        <v>32.128479999999996</v>
      </c>
      <c r="S33" s="148">
        <v>0</v>
      </c>
      <c r="T33" s="148">
        <f t="shared" si="4"/>
        <v>0</v>
      </c>
      <c r="U33" s="169" t="s">
        <v>547</v>
      </c>
      <c r="V33" s="5"/>
      <c r="W33" s="32">
        <f t="shared" si="6"/>
        <v>0.32128479999999998</v>
      </c>
      <c r="X33" s="42"/>
      <c r="Y33" s="42"/>
      <c r="Z33" s="42"/>
      <c r="AA33" s="42"/>
      <c r="AB33" s="42"/>
      <c r="AC33" s="42"/>
      <c r="AD33" s="42"/>
      <c r="AE33" s="42"/>
      <c r="AF33" s="42"/>
      <c r="AG33" s="42"/>
    </row>
    <row r="34" spans="1:33" ht="105" customHeight="1" x14ac:dyDescent="0.25">
      <c r="A34" s="220"/>
      <c r="B34" s="30" t="s">
        <v>262</v>
      </c>
      <c r="C34" s="30" t="s">
        <v>214</v>
      </c>
      <c r="D34" s="30">
        <v>410</v>
      </c>
      <c r="E34" s="30" t="s">
        <v>215</v>
      </c>
      <c r="F34" s="14">
        <v>121169156</v>
      </c>
      <c r="G34" s="33">
        <v>92224513</v>
      </c>
      <c r="H34" s="4">
        <f t="shared" si="5"/>
        <v>28944643</v>
      </c>
      <c r="I34" s="10"/>
      <c r="J34" s="10"/>
      <c r="K34" s="31">
        <v>4</v>
      </c>
      <c r="L34" s="5"/>
      <c r="M34" s="5">
        <v>11</v>
      </c>
      <c r="N34" s="5"/>
      <c r="O34" s="5">
        <v>2</v>
      </c>
      <c r="P34" s="5"/>
      <c r="Q34" s="5">
        <v>17</v>
      </c>
      <c r="R34" s="148">
        <f t="shared" si="3"/>
        <v>76.112202184522943</v>
      </c>
      <c r="S34" s="148">
        <v>19</v>
      </c>
      <c r="T34" s="148">
        <f t="shared" si="4"/>
        <v>14.46131841505936</v>
      </c>
      <c r="U34" s="36" t="s">
        <v>548</v>
      </c>
      <c r="V34" s="36"/>
      <c r="W34" s="32">
        <f t="shared" si="6"/>
        <v>0.76112202184522937</v>
      </c>
      <c r="X34" s="42"/>
      <c r="Y34" s="42"/>
      <c r="Z34" s="42"/>
      <c r="AA34" s="42"/>
      <c r="AB34" s="42"/>
      <c r="AC34" s="42"/>
      <c r="AD34" s="42"/>
      <c r="AE34" s="42"/>
      <c r="AF34" s="42"/>
      <c r="AG34" s="42"/>
    </row>
    <row r="35" spans="1:33" ht="57" customHeight="1" x14ac:dyDescent="0.25">
      <c r="A35" s="218" t="s">
        <v>263</v>
      </c>
      <c r="B35" s="30" t="s">
        <v>264</v>
      </c>
      <c r="C35" s="30" t="s">
        <v>216</v>
      </c>
      <c r="D35" s="30">
        <v>410</v>
      </c>
      <c r="E35" s="30" t="s">
        <v>78</v>
      </c>
      <c r="F35" s="14">
        <v>55000000</v>
      </c>
      <c r="G35" s="33">
        <v>15474372</v>
      </c>
      <c r="H35" s="4">
        <f t="shared" si="5"/>
        <v>39525628</v>
      </c>
      <c r="I35" s="5">
        <v>80</v>
      </c>
      <c r="J35" s="5">
        <v>40</v>
      </c>
      <c r="K35" s="166">
        <v>4</v>
      </c>
      <c r="L35" s="167">
        <f t="shared" ref="L35:L36" si="15">+K35/J35</f>
        <v>0.1</v>
      </c>
      <c r="M35" s="166">
        <v>6</v>
      </c>
      <c r="N35" s="167">
        <f t="shared" ref="N35:N36" si="16">+M35/J35</f>
        <v>0.15</v>
      </c>
      <c r="O35" s="166">
        <v>3</v>
      </c>
      <c r="P35" s="167">
        <f t="shared" ref="P35:P36" si="17">+O35/J35</f>
        <v>7.4999999999999997E-2</v>
      </c>
      <c r="Q35" s="166">
        <f t="shared" ref="Q35:Q36" si="18">+O35+M35+K35</f>
        <v>13</v>
      </c>
      <c r="R35" s="148">
        <f t="shared" si="3"/>
        <v>28.135221818181815</v>
      </c>
      <c r="S35" s="148">
        <v>33</v>
      </c>
      <c r="T35" s="148">
        <f t="shared" si="4"/>
        <v>9.2846231999999986</v>
      </c>
      <c r="U35" s="165" t="s">
        <v>549</v>
      </c>
      <c r="V35" s="36"/>
      <c r="W35" s="32">
        <f t="shared" si="6"/>
        <v>0.28135221818181816</v>
      </c>
      <c r="X35" s="42"/>
      <c r="Y35" s="42"/>
      <c r="Z35" s="42"/>
      <c r="AA35" s="42"/>
      <c r="AB35" s="42"/>
      <c r="AC35" s="42"/>
      <c r="AD35" s="42"/>
      <c r="AE35" s="42"/>
      <c r="AF35" s="42"/>
      <c r="AG35" s="42"/>
    </row>
    <row r="36" spans="1:33" ht="56.25" customHeight="1" x14ac:dyDescent="0.25">
      <c r="A36" s="219"/>
      <c r="B36" s="30" t="s">
        <v>265</v>
      </c>
      <c r="C36" s="30" t="s">
        <v>217</v>
      </c>
      <c r="D36" s="30">
        <v>410</v>
      </c>
      <c r="E36" s="30" t="s">
        <v>78</v>
      </c>
      <c r="F36" s="14">
        <v>50000000</v>
      </c>
      <c r="G36" s="33">
        <v>4087144</v>
      </c>
      <c r="H36" s="4">
        <f t="shared" si="5"/>
        <v>45912856</v>
      </c>
      <c r="I36" s="5">
        <v>30</v>
      </c>
      <c r="J36" s="5">
        <v>15</v>
      </c>
      <c r="K36" s="166">
        <v>2</v>
      </c>
      <c r="L36" s="167">
        <f t="shared" si="15"/>
        <v>0.13333333333333333</v>
      </c>
      <c r="M36" s="166">
        <v>3</v>
      </c>
      <c r="N36" s="167">
        <f t="shared" si="16"/>
        <v>0.2</v>
      </c>
      <c r="O36" s="166">
        <v>1</v>
      </c>
      <c r="P36" s="167">
        <f t="shared" si="17"/>
        <v>6.6666666666666666E-2</v>
      </c>
      <c r="Q36" s="166">
        <f t="shared" si="18"/>
        <v>6</v>
      </c>
      <c r="R36" s="148">
        <f t="shared" si="3"/>
        <v>8.1742880000000007</v>
      </c>
      <c r="S36" s="148">
        <v>40</v>
      </c>
      <c r="T36" s="148">
        <f t="shared" si="4"/>
        <v>3.2697152000000007</v>
      </c>
      <c r="U36" s="164" t="s">
        <v>550</v>
      </c>
      <c r="V36" s="5"/>
      <c r="W36" s="32">
        <f t="shared" si="6"/>
        <v>8.1742880000000004E-2</v>
      </c>
      <c r="X36" s="42"/>
      <c r="Y36" s="42"/>
      <c r="Z36" s="42"/>
      <c r="AA36" s="42"/>
      <c r="AB36" s="42"/>
      <c r="AC36" s="42"/>
      <c r="AD36" s="42"/>
      <c r="AE36" s="42"/>
      <c r="AF36" s="42"/>
      <c r="AG36" s="42"/>
    </row>
    <row r="37" spans="1:33" ht="30" customHeight="1" x14ac:dyDescent="0.25">
      <c r="A37" s="219"/>
      <c r="B37" s="30" t="s">
        <v>266</v>
      </c>
      <c r="C37" s="30" t="s">
        <v>218</v>
      </c>
      <c r="D37" s="30">
        <v>410</v>
      </c>
      <c r="E37" s="30" t="s">
        <v>78</v>
      </c>
      <c r="F37" s="14">
        <v>40000000</v>
      </c>
      <c r="G37" s="33">
        <v>28956340</v>
      </c>
      <c r="H37" s="4">
        <f t="shared" si="5"/>
        <v>11043660</v>
      </c>
      <c r="I37" s="5">
        <v>4</v>
      </c>
      <c r="J37" s="5">
        <v>4</v>
      </c>
      <c r="K37" s="31">
        <v>5</v>
      </c>
      <c r="L37" s="5"/>
      <c r="M37" s="5"/>
      <c r="N37" s="5"/>
      <c r="O37" s="5"/>
      <c r="P37" s="5"/>
      <c r="Q37" s="5"/>
      <c r="R37" s="148">
        <f t="shared" si="3"/>
        <v>72.39085</v>
      </c>
      <c r="S37" s="148">
        <v>110</v>
      </c>
      <c r="T37" s="148">
        <f t="shared" si="4"/>
        <v>79.629935000000003</v>
      </c>
      <c r="U37" s="8" t="s">
        <v>219</v>
      </c>
      <c r="V37" s="8"/>
      <c r="W37" s="32">
        <f t="shared" si="6"/>
        <v>0.72390849999999995</v>
      </c>
      <c r="X37" s="42"/>
      <c r="Y37" s="42"/>
      <c r="Z37" s="42"/>
      <c r="AA37" s="42"/>
      <c r="AB37" s="42"/>
      <c r="AC37" s="42"/>
      <c r="AD37" s="42"/>
      <c r="AE37" s="42"/>
      <c r="AF37" s="42"/>
      <c r="AG37" s="42"/>
    </row>
    <row r="38" spans="1:33" ht="210" x14ac:dyDescent="0.25">
      <c r="A38" s="220"/>
      <c r="B38" s="30" t="s">
        <v>267</v>
      </c>
      <c r="C38" s="30" t="s">
        <v>220</v>
      </c>
      <c r="D38" s="30">
        <v>410</v>
      </c>
      <c r="E38" s="30" t="s">
        <v>78</v>
      </c>
      <c r="F38" s="14">
        <v>105000000</v>
      </c>
      <c r="G38" s="33">
        <v>105000000</v>
      </c>
      <c r="H38" s="4">
        <f t="shared" si="5"/>
        <v>0</v>
      </c>
      <c r="I38" s="10"/>
      <c r="J38" s="10"/>
      <c r="K38" s="31">
        <v>12</v>
      </c>
      <c r="L38" s="5"/>
      <c r="M38" s="5"/>
      <c r="N38" s="5"/>
      <c r="O38" s="5"/>
      <c r="P38" s="5"/>
      <c r="Q38" s="5"/>
      <c r="R38" s="148">
        <f t="shared" si="3"/>
        <v>100</v>
      </c>
      <c r="S38" s="148">
        <v>100</v>
      </c>
      <c r="T38" s="148">
        <f t="shared" si="4"/>
        <v>100</v>
      </c>
      <c r="U38" s="8" t="s">
        <v>221</v>
      </c>
      <c r="V38" s="8"/>
      <c r="W38" s="32">
        <f t="shared" si="6"/>
        <v>1</v>
      </c>
      <c r="X38" s="42"/>
      <c r="Y38" s="42"/>
      <c r="Z38" s="42"/>
      <c r="AA38" s="42"/>
      <c r="AB38" s="42"/>
      <c r="AC38" s="42"/>
      <c r="AD38" s="42"/>
      <c r="AE38" s="42"/>
      <c r="AF38" s="42"/>
      <c r="AG38" s="42"/>
    </row>
    <row r="39" spans="1:33" ht="409.5" x14ac:dyDescent="0.25">
      <c r="A39" s="218" t="s">
        <v>268</v>
      </c>
      <c r="B39" s="30" t="s">
        <v>269</v>
      </c>
      <c r="C39" s="30" t="s">
        <v>222</v>
      </c>
      <c r="D39" s="30">
        <v>410</v>
      </c>
      <c r="E39" s="30" t="s">
        <v>78</v>
      </c>
      <c r="F39" s="14">
        <v>280000000</v>
      </c>
      <c r="G39" s="33">
        <v>109080442</v>
      </c>
      <c r="H39" s="4">
        <f t="shared" si="5"/>
        <v>170919558</v>
      </c>
      <c r="I39" s="5">
        <v>49</v>
      </c>
      <c r="J39" s="5">
        <v>40</v>
      </c>
      <c r="K39" s="166">
        <v>12</v>
      </c>
      <c r="L39" s="167">
        <f t="shared" ref="L39" si="19">+K39/J39</f>
        <v>0.3</v>
      </c>
      <c r="M39" s="166">
        <v>12</v>
      </c>
      <c r="N39" s="167">
        <f t="shared" ref="N39" si="20">+M39/J39</f>
        <v>0.3</v>
      </c>
      <c r="O39" s="166">
        <v>4</v>
      </c>
      <c r="P39" s="167">
        <f t="shared" ref="P39" si="21">+O39/J39</f>
        <v>0.1</v>
      </c>
      <c r="Q39" s="166">
        <f t="shared" ref="Q39" si="22">+O39+M39+K39</f>
        <v>28</v>
      </c>
      <c r="R39" s="148">
        <f t="shared" si="3"/>
        <v>38.957300714285715</v>
      </c>
      <c r="S39" s="148">
        <v>70</v>
      </c>
      <c r="T39" s="148">
        <f t="shared" si="4"/>
        <v>27.270110500000001</v>
      </c>
      <c r="U39" s="170" t="s">
        <v>551</v>
      </c>
      <c r="V39" s="36"/>
      <c r="W39" s="32">
        <f t="shared" si="6"/>
        <v>0.38957300714285714</v>
      </c>
      <c r="X39" s="42"/>
      <c r="Y39" s="176" t="s">
        <v>568</v>
      </c>
      <c r="Z39" s="42"/>
      <c r="AA39" s="42"/>
      <c r="AB39" s="42"/>
      <c r="AC39" s="42"/>
      <c r="AD39" s="42"/>
      <c r="AE39" s="42"/>
      <c r="AF39" s="42"/>
      <c r="AG39" s="42"/>
    </row>
    <row r="40" spans="1:33" ht="90" customHeight="1" x14ac:dyDescent="0.25">
      <c r="A40" s="219"/>
      <c r="B40" s="30" t="s">
        <v>270</v>
      </c>
      <c r="C40" s="30" t="s">
        <v>223</v>
      </c>
      <c r="D40" s="30">
        <v>410</v>
      </c>
      <c r="E40" s="30" t="s">
        <v>224</v>
      </c>
      <c r="F40" s="14">
        <v>193627198</v>
      </c>
      <c r="G40" s="33">
        <v>56963823</v>
      </c>
      <c r="H40" s="4">
        <f t="shared" si="5"/>
        <v>136663375</v>
      </c>
      <c r="I40" s="5">
        <v>1</v>
      </c>
      <c r="J40" s="5">
        <v>0</v>
      </c>
      <c r="K40" s="31">
        <v>2</v>
      </c>
      <c r="L40" s="5"/>
      <c r="M40" s="5">
        <v>2</v>
      </c>
      <c r="N40" s="5"/>
      <c r="O40" s="5">
        <v>6</v>
      </c>
      <c r="P40" s="5"/>
      <c r="Q40" s="5">
        <v>10</v>
      </c>
      <c r="R40" s="148">
        <f t="shared" si="3"/>
        <v>29.41932930310751</v>
      </c>
      <c r="S40" s="148">
        <v>100</v>
      </c>
      <c r="T40" s="148">
        <f t="shared" si="4"/>
        <v>29.41932930310751</v>
      </c>
      <c r="U40" s="36" t="s">
        <v>552</v>
      </c>
      <c r="V40" s="36"/>
      <c r="W40" s="32">
        <f t="shared" si="6"/>
        <v>0.29419329303107511</v>
      </c>
      <c r="X40" s="42"/>
      <c r="Y40" s="42"/>
      <c r="Z40" s="42"/>
      <c r="AA40" s="42"/>
      <c r="AB40" s="42"/>
      <c r="AC40" s="42"/>
      <c r="AD40" s="42"/>
      <c r="AE40" s="42"/>
      <c r="AF40" s="42"/>
      <c r="AG40" s="42"/>
    </row>
    <row r="41" spans="1:33" ht="65.25" customHeight="1" x14ac:dyDescent="0.25">
      <c r="A41" s="219"/>
      <c r="B41" s="30" t="s">
        <v>271</v>
      </c>
      <c r="C41" s="30" t="s">
        <v>225</v>
      </c>
      <c r="D41" s="30">
        <v>410</v>
      </c>
      <c r="E41" s="30" t="s">
        <v>78</v>
      </c>
      <c r="F41" s="14">
        <v>200000000</v>
      </c>
      <c r="G41" s="33">
        <v>109580000</v>
      </c>
      <c r="H41" s="4">
        <f t="shared" si="5"/>
        <v>90420000</v>
      </c>
      <c r="I41" s="10"/>
      <c r="J41" s="10"/>
      <c r="K41" s="31">
        <v>0</v>
      </c>
      <c r="L41" s="5"/>
      <c r="M41" s="5">
        <v>0</v>
      </c>
      <c r="N41" s="5"/>
      <c r="O41" s="5">
        <v>2</v>
      </c>
      <c r="P41" s="5"/>
      <c r="Q41" s="5">
        <v>2</v>
      </c>
      <c r="R41" s="148">
        <f t="shared" si="3"/>
        <v>54.790000000000006</v>
      </c>
      <c r="S41" s="148">
        <v>100</v>
      </c>
      <c r="T41" s="148">
        <f t="shared" si="4"/>
        <v>54.790000000000006</v>
      </c>
      <c r="U41" s="36" t="s">
        <v>553</v>
      </c>
      <c r="V41" s="36"/>
      <c r="W41" s="32">
        <f t="shared" si="6"/>
        <v>0.54790000000000005</v>
      </c>
      <c r="X41" s="42"/>
      <c r="Y41" s="42"/>
      <c r="Z41" s="42"/>
      <c r="AA41" s="42"/>
      <c r="AB41" s="42"/>
      <c r="AC41" s="42"/>
      <c r="AD41" s="42"/>
      <c r="AE41" s="42"/>
      <c r="AF41" s="42"/>
      <c r="AG41" s="42"/>
    </row>
    <row r="42" spans="1:33" ht="45" hidden="1" customHeight="1" x14ac:dyDescent="0.25">
      <c r="A42" s="220"/>
      <c r="B42" s="30" t="s">
        <v>272</v>
      </c>
      <c r="C42" s="30" t="s">
        <v>226</v>
      </c>
      <c r="D42" s="30">
        <v>410</v>
      </c>
      <c r="E42" s="30" t="s">
        <v>55</v>
      </c>
      <c r="F42" s="14">
        <v>0</v>
      </c>
      <c r="G42" s="33">
        <v>0</v>
      </c>
      <c r="H42" s="4">
        <f t="shared" si="5"/>
        <v>0</v>
      </c>
      <c r="I42" s="10"/>
      <c r="J42" s="10"/>
      <c r="K42" s="31">
        <v>0</v>
      </c>
      <c r="L42" s="5"/>
      <c r="M42" s="5"/>
      <c r="N42" s="5"/>
      <c r="O42" s="5"/>
      <c r="P42" s="5"/>
      <c r="Q42" s="5"/>
      <c r="R42" s="148" t="e">
        <f t="shared" si="3"/>
        <v>#DIV/0!</v>
      </c>
      <c r="S42" s="148">
        <v>0</v>
      </c>
      <c r="T42" s="148" t="e">
        <f t="shared" si="4"/>
        <v>#DIV/0!</v>
      </c>
      <c r="U42" s="30" t="s">
        <v>227</v>
      </c>
      <c r="V42" s="5"/>
      <c r="W42" s="32" t="e">
        <f t="shared" si="6"/>
        <v>#DIV/0!</v>
      </c>
      <c r="X42" s="42"/>
      <c r="Y42" s="42"/>
      <c r="Z42" s="42"/>
      <c r="AA42" s="42"/>
      <c r="AB42" s="42"/>
      <c r="AC42" s="42"/>
      <c r="AD42" s="42"/>
      <c r="AE42" s="42"/>
      <c r="AF42" s="42"/>
      <c r="AG42" s="42"/>
    </row>
    <row r="43" spans="1:33" ht="45" customHeight="1" x14ac:dyDescent="0.25">
      <c r="A43" s="221" t="s">
        <v>273</v>
      </c>
      <c r="B43" s="30" t="s">
        <v>274</v>
      </c>
      <c r="C43" s="29" t="s">
        <v>228</v>
      </c>
      <c r="D43" s="29">
        <v>410</v>
      </c>
      <c r="E43" s="29" t="s">
        <v>78</v>
      </c>
      <c r="F43" s="55">
        <v>1344000000</v>
      </c>
      <c r="G43" s="51">
        <v>736592397</v>
      </c>
      <c r="H43" s="52">
        <f t="shared" si="5"/>
        <v>607407603</v>
      </c>
      <c r="I43" s="105">
        <v>10</v>
      </c>
      <c r="J43" s="105">
        <v>6</v>
      </c>
      <c r="K43" s="171">
        <v>3</v>
      </c>
      <c r="L43" s="10"/>
      <c r="M43" s="10"/>
      <c r="N43" s="10"/>
      <c r="O43" s="10"/>
      <c r="P43" s="10"/>
      <c r="Q43" s="10"/>
      <c r="R43" s="148">
        <f t="shared" si="3"/>
        <v>54.805981919642853</v>
      </c>
      <c r="S43" s="148">
        <v>50</v>
      </c>
      <c r="T43" s="148">
        <f t="shared" si="4"/>
        <v>27.402990959821427</v>
      </c>
      <c r="U43" s="56" t="s">
        <v>295</v>
      </c>
      <c r="V43" s="29"/>
      <c r="W43" s="57">
        <f t="shared" si="6"/>
        <v>0.54805981919642854</v>
      </c>
      <c r="X43" s="42"/>
      <c r="Y43" s="176" t="s">
        <v>567</v>
      </c>
      <c r="Z43" s="42"/>
      <c r="AA43" s="42"/>
      <c r="AB43" s="42"/>
      <c r="AC43" s="42"/>
      <c r="AD43" s="42"/>
      <c r="AE43" s="42"/>
      <c r="AF43" s="42"/>
      <c r="AG43" s="42"/>
    </row>
    <row r="44" spans="1:33" ht="375" x14ac:dyDescent="0.25">
      <c r="A44" s="222"/>
      <c r="B44" s="30" t="s">
        <v>275</v>
      </c>
      <c r="C44" s="30" t="s">
        <v>229</v>
      </c>
      <c r="D44" s="30">
        <v>410</v>
      </c>
      <c r="E44" s="30" t="s">
        <v>78</v>
      </c>
      <c r="F44" s="14">
        <v>96094870</v>
      </c>
      <c r="G44" s="33">
        <v>71113871</v>
      </c>
      <c r="H44" s="4">
        <f t="shared" si="5"/>
        <v>24980999</v>
      </c>
      <c r="I44" s="172"/>
      <c r="J44" s="172"/>
      <c r="K44" s="31">
        <v>3</v>
      </c>
      <c r="L44" s="5"/>
      <c r="M44" s="5"/>
      <c r="N44" s="5"/>
      <c r="O44" s="5"/>
      <c r="P44" s="5"/>
      <c r="Q44" s="5"/>
      <c r="R44" s="148">
        <f t="shared" si="3"/>
        <v>74.003816228691505</v>
      </c>
      <c r="S44" s="148">
        <v>100</v>
      </c>
      <c r="T44" s="148">
        <f t="shared" si="4"/>
        <v>74.003816228691505</v>
      </c>
      <c r="U44" s="36" t="s">
        <v>554</v>
      </c>
      <c r="V44" s="36"/>
      <c r="W44" s="32">
        <f t="shared" si="6"/>
        <v>0.74003816228691499</v>
      </c>
      <c r="X44" s="42"/>
      <c r="Y44" s="42"/>
      <c r="Z44" s="42"/>
      <c r="AA44" s="42"/>
      <c r="AB44" s="42"/>
      <c r="AC44" s="42"/>
      <c r="AD44" s="42"/>
      <c r="AE44" s="42"/>
      <c r="AF44" s="42"/>
      <c r="AG44" s="42"/>
    </row>
    <row r="45" spans="1:33" ht="158.25" x14ac:dyDescent="0.25">
      <c r="A45" s="222"/>
      <c r="B45" s="30" t="s">
        <v>276</v>
      </c>
      <c r="C45" s="30" t="s">
        <v>230</v>
      </c>
      <c r="D45" s="30">
        <v>410</v>
      </c>
      <c r="E45" s="30" t="s">
        <v>78</v>
      </c>
      <c r="F45" s="14">
        <v>16905130</v>
      </c>
      <c r="G45" s="33">
        <v>16905130</v>
      </c>
      <c r="H45" s="4">
        <f t="shared" si="5"/>
        <v>0</v>
      </c>
      <c r="I45" s="37"/>
      <c r="J45" s="37">
        <v>1</v>
      </c>
      <c r="K45" s="31">
        <v>2</v>
      </c>
      <c r="L45" s="5">
        <v>200</v>
      </c>
      <c r="M45" s="5"/>
      <c r="N45" s="5"/>
      <c r="O45" s="5"/>
      <c r="P45" s="5"/>
      <c r="Q45" s="5">
        <v>2</v>
      </c>
      <c r="R45" s="148">
        <f t="shared" si="3"/>
        <v>100</v>
      </c>
      <c r="S45" s="148">
        <v>300</v>
      </c>
      <c r="T45" s="148">
        <f t="shared" si="4"/>
        <v>300</v>
      </c>
      <c r="U45" s="36" t="s">
        <v>555</v>
      </c>
      <c r="V45" s="36"/>
      <c r="W45" s="32">
        <f t="shared" si="6"/>
        <v>1</v>
      </c>
      <c r="X45" s="42"/>
      <c r="Y45" s="42"/>
      <c r="Z45" s="42"/>
      <c r="AA45" s="42"/>
      <c r="AB45" s="42"/>
      <c r="AC45" s="42"/>
      <c r="AD45" s="42"/>
      <c r="AE45" s="42"/>
      <c r="AF45" s="42"/>
      <c r="AG45" s="42"/>
    </row>
    <row r="46" spans="1:33" ht="120" customHeight="1" x14ac:dyDescent="0.25">
      <c r="A46" s="217" t="s">
        <v>277</v>
      </c>
      <c r="B46" s="30" t="s">
        <v>278</v>
      </c>
      <c r="C46" s="30" t="s">
        <v>231</v>
      </c>
      <c r="D46" s="30">
        <v>410</v>
      </c>
      <c r="E46" s="30" t="s">
        <v>78</v>
      </c>
      <c r="F46" s="14">
        <v>20000000</v>
      </c>
      <c r="G46" s="33">
        <v>18170870</v>
      </c>
      <c r="H46" s="4">
        <f t="shared" si="5"/>
        <v>1829130</v>
      </c>
      <c r="I46" s="38">
        <v>0</v>
      </c>
      <c r="J46" s="37">
        <v>3</v>
      </c>
      <c r="K46" s="31">
        <v>0</v>
      </c>
      <c r="L46" s="5"/>
      <c r="M46" s="5">
        <v>1</v>
      </c>
      <c r="N46" s="6">
        <v>0.33</v>
      </c>
      <c r="O46" s="5">
        <v>0</v>
      </c>
      <c r="P46" s="5"/>
      <c r="Q46" s="5">
        <v>1</v>
      </c>
      <c r="R46" s="148">
        <f t="shared" si="3"/>
        <v>90.854349999999997</v>
      </c>
      <c r="S46" s="148">
        <v>100</v>
      </c>
      <c r="T46" s="148">
        <f t="shared" si="4"/>
        <v>90.854349999999997</v>
      </c>
      <c r="U46" s="36" t="s">
        <v>556</v>
      </c>
      <c r="V46" s="36"/>
      <c r="W46" s="32">
        <f t="shared" si="6"/>
        <v>0.90854349999999995</v>
      </c>
      <c r="X46" s="42"/>
      <c r="Y46" s="42"/>
      <c r="Z46" s="42"/>
      <c r="AA46" s="42"/>
      <c r="AB46" s="42"/>
      <c r="AC46" s="42"/>
      <c r="AD46" s="42"/>
      <c r="AE46" s="42"/>
      <c r="AF46" s="42"/>
      <c r="AG46" s="42"/>
    </row>
    <row r="47" spans="1:33" ht="90" x14ac:dyDescent="0.25">
      <c r="A47" s="217"/>
      <c r="B47" s="30" t="s">
        <v>279</v>
      </c>
      <c r="C47" s="30" t="s">
        <v>232</v>
      </c>
      <c r="D47" s="30">
        <v>410</v>
      </c>
      <c r="E47" s="30" t="s">
        <v>78</v>
      </c>
      <c r="F47" s="14">
        <v>10000000</v>
      </c>
      <c r="G47" s="33">
        <v>9233340</v>
      </c>
      <c r="H47" s="4">
        <f t="shared" si="5"/>
        <v>766660</v>
      </c>
      <c r="I47" s="37">
        <v>0</v>
      </c>
      <c r="J47" s="37">
        <v>0</v>
      </c>
      <c r="K47" s="31">
        <v>0</v>
      </c>
      <c r="L47" s="5"/>
      <c r="M47" s="5"/>
      <c r="N47" s="5"/>
      <c r="O47" s="5"/>
      <c r="P47" s="5"/>
      <c r="Q47" s="5"/>
      <c r="R47" s="148">
        <f t="shared" si="3"/>
        <v>92.333399999999997</v>
      </c>
      <c r="S47" s="148">
        <v>0</v>
      </c>
      <c r="T47" s="148">
        <f t="shared" si="4"/>
        <v>0</v>
      </c>
      <c r="U47" s="36" t="s">
        <v>557</v>
      </c>
      <c r="V47" s="5"/>
      <c r="W47" s="32">
        <f t="shared" si="6"/>
        <v>0.92333399999999999</v>
      </c>
      <c r="X47" s="42"/>
      <c r="Y47" s="42"/>
      <c r="Z47" s="42"/>
      <c r="AA47" s="42"/>
      <c r="AB47" s="42"/>
      <c r="AC47" s="42"/>
      <c r="AD47" s="42"/>
      <c r="AE47" s="42"/>
      <c r="AF47" s="42"/>
      <c r="AG47" s="42"/>
    </row>
    <row r="48" spans="1:33" ht="30" x14ac:dyDescent="0.25">
      <c r="A48" s="217"/>
      <c r="B48" s="30" t="s">
        <v>280</v>
      </c>
      <c r="C48" s="30" t="s">
        <v>233</v>
      </c>
      <c r="D48" s="30">
        <v>410</v>
      </c>
      <c r="E48" s="30" t="s">
        <v>78</v>
      </c>
      <c r="F48" s="14">
        <v>20000000</v>
      </c>
      <c r="G48" s="33">
        <v>0</v>
      </c>
      <c r="H48" s="4">
        <f t="shared" si="5"/>
        <v>20000000</v>
      </c>
      <c r="I48" s="37"/>
      <c r="J48" s="37">
        <v>1</v>
      </c>
      <c r="K48" s="31">
        <v>0</v>
      </c>
      <c r="L48" s="5"/>
      <c r="M48" s="5"/>
      <c r="N48" s="5"/>
      <c r="O48" s="5"/>
      <c r="P48" s="5"/>
      <c r="Q48" s="5"/>
      <c r="R48" s="148">
        <f t="shared" si="3"/>
        <v>0</v>
      </c>
      <c r="S48" s="148">
        <v>0</v>
      </c>
      <c r="T48" s="148">
        <f t="shared" si="4"/>
        <v>0</v>
      </c>
      <c r="U48" s="36" t="s">
        <v>484</v>
      </c>
      <c r="V48" s="5"/>
      <c r="W48" s="32">
        <f t="shared" si="6"/>
        <v>0</v>
      </c>
      <c r="X48" s="42"/>
      <c r="Y48" s="42"/>
      <c r="Z48" s="42"/>
      <c r="AA48" s="42"/>
      <c r="AB48" s="42"/>
      <c r="AC48" s="42"/>
      <c r="AD48" s="42"/>
      <c r="AE48" s="42"/>
      <c r="AF48" s="42"/>
      <c r="AG48" s="42"/>
    </row>
    <row r="49" spans="1:33" ht="57" customHeight="1" x14ac:dyDescent="0.25">
      <c r="A49" s="217"/>
      <c r="B49" s="30" t="s">
        <v>281</v>
      </c>
      <c r="C49" s="30" t="s">
        <v>234</v>
      </c>
      <c r="D49" s="30">
        <v>410</v>
      </c>
      <c r="E49" s="30" t="s">
        <v>78</v>
      </c>
      <c r="F49" s="14">
        <v>13200000</v>
      </c>
      <c r="G49" s="33">
        <v>3179500</v>
      </c>
      <c r="H49" s="4">
        <f t="shared" si="5"/>
        <v>10020500</v>
      </c>
      <c r="I49" s="37"/>
      <c r="J49" s="37">
        <v>4</v>
      </c>
      <c r="K49" s="31">
        <v>1</v>
      </c>
      <c r="L49" s="5"/>
      <c r="M49" s="5"/>
      <c r="N49" s="5"/>
      <c r="O49" s="5"/>
      <c r="P49" s="5"/>
      <c r="Q49" s="5"/>
      <c r="R49" s="148">
        <f t="shared" si="3"/>
        <v>24.087121212121211</v>
      </c>
      <c r="S49" s="148">
        <v>50</v>
      </c>
      <c r="T49" s="148">
        <f t="shared" si="4"/>
        <v>12.043560606060606</v>
      </c>
      <c r="U49" s="36" t="s">
        <v>558</v>
      </c>
      <c r="V49" s="36"/>
      <c r="W49" s="32">
        <f t="shared" si="6"/>
        <v>0.24087121212121212</v>
      </c>
      <c r="X49" s="42"/>
      <c r="Y49" s="42"/>
      <c r="Z49" s="42"/>
      <c r="AA49" s="42"/>
      <c r="AB49" s="42"/>
      <c r="AC49" s="42"/>
      <c r="AD49" s="42"/>
      <c r="AE49" s="42"/>
      <c r="AF49" s="42"/>
      <c r="AG49" s="42"/>
    </row>
    <row r="50" spans="1:33" ht="105.75" customHeight="1" x14ac:dyDescent="0.25">
      <c r="A50" s="221" t="s">
        <v>282</v>
      </c>
      <c r="B50" s="30" t="s">
        <v>283</v>
      </c>
      <c r="C50" s="30" t="s">
        <v>235</v>
      </c>
      <c r="D50" s="30">
        <v>410</v>
      </c>
      <c r="E50" s="30" t="s">
        <v>78</v>
      </c>
      <c r="F50" s="14">
        <v>374741836</v>
      </c>
      <c r="G50" s="33">
        <v>283770298</v>
      </c>
      <c r="H50" s="4">
        <f t="shared" si="5"/>
        <v>90971538</v>
      </c>
      <c r="I50" s="5">
        <v>2</v>
      </c>
      <c r="J50" s="5">
        <v>1</v>
      </c>
      <c r="K50" s="31">
        <v>1</v>
      </c>
      <c r="L50" s="5">
        <v>100</v>
      </c>
      <c r="M50" s="5">
        <v>1</v>
      </c>
      <c r="N50" s="5">
        <v>100</v>
      </c>
      <c r="O50" s="5"/>
      <c r="P50" s="5"/>
      <c r="Q50" s="5"/>
      <c r="R50" s="148">
        <f t="shared" si="3"/>
        <v>75.724210840446432</v>
      </c>
      <c r="S50" s="148">
        <v>100</v>
      </c>
      <c r="T50" s="148">
        <f t="shared" si="4"/>
        <v>75.724210840446432</v>
      </c>
      <c r="U50" s="173" t="s">
        <v>559</v>
      </c>
      <c r="V50" s="39"/>
      <c r="W50" s="32">
        <f t="shared" si="6"/>
        <v>0.75724210840446438</v>
      </c>
      <c r="X50" s="42"/>
      <c r="Y50" s="42"/>
      <c r="Z50" s="42"/>
      <c r="AA50" s="42"/>
      <c r="AB50" s="42"/>
      <c r="AC50" s="42"/>
      <c r="AD50" s="42"/>
      <c r="AE50" s="42"/>
      <c r="AF50" s="42"/>
      <c r="AG50" s="42"/>
    </row>
    <row r="51" spans="1:33" ht="63.75" customHeight="1" x14ac:dyDescent="0.25">
      <c r="A51" s="222"/>
      <c r="B51" s="30" t="s">
        <v>284</v>
      </c>
      <c r="C51" s="30" t="s">
        <v>236</v>
      </c>
      <c r="D51" s="30">
        <v>410</v>
      </c>
      <c r="E51" s="30" t="s">
        <v>78</v>
      </c>
      <c r="F51" s="14">
        <v>30000000</v>
      </c>
      <c r="G51" s="33">
        <v>12528000</v>
      </c>
      <c r="H51" s="4">
        <f t="shared" si="5"/>
        <v>17472000</v>
      </c>
      <c r="I51" s="37"/>
      <c r="J51" s="37">
        <v>1</v>
      </c>
      <c r="K51" s="31">
        <v>1</v>
      </c>
      <c r="L51" s="5">
        <v>100</v>
      </c>
      <c r="M51" s="5">
        <v>0</v>
      </c>
      <c r="N51" s="5"/>
      <c r="O51" s="5">
        <v>0</v>
      </c>
      <c r="P51" s="5"/>
      <c r="Q51" s="5">
        <v>1</v>
      </c>
      <c r="R51" s="148">
        <f t="shared" si="3"/>
        <v>41.760000000000005</v>
      </c>
      <c r="S51" s="148">
        <v>0</v>
      </c>
      <c r="T51" s="148">
        <f t="shared" si="4"/>
        <v>0</v>
      </c>
      <c r="U51" s="36" t="s">
        <v>560</v>
      </c>
      <c r="V51" s="5"/>
      <c r="W51" s="32">
        <f t="shared" si="6"/>
        <v>0.41760000000000003</v>
      </c>
      <c r="X51" s="42"/>
      <c r="Y51" s="42"/>
      <c r="Z51" s="42"/>
      <c r="AA51" s="42"/>
      <c r="AB51" s="42"/>
      <c r="AC51" s="42"/>
      <c r="AD51" s="42"/>
      <c r="AE51" s="42"/>
      <c r="AF51" s="42"/>
      <c r="AG51" s="42"/>
    </row>
    <row r="52" spans="1:33" ht="210" customHeight="1" x14ac:dyDescent="0.25">
      <c r="A52" s="217" t="s">
        <v>285</v>
      </c>
      <c r="B52" s="30" t="s">
        <v>286</v>
      </c>
      <c r="C52" s="30" t="s">
        <v>237</v>
      </c>
      <c r="D52" s="30">
        <v>410</v>
      </c>
      <c r="E52" s="30" t="s">
        <v>78</v>
      </c>
      <c r="F52" s="14">
        <v>90000000</v>
      </c>
      <c r="G52" s="33">
        <v>46391267</v>
      </c>
      <c r="H52" s="4">
        <f t="shared" si="5"/>
        <v>43608733</v>
      </c>
      <c r="I52" s="5">
        <v>1</v>
      </c>
      <c r="J52" s="5">
        <v>1</v>
      </c>
      <c r="K52" s="31">
        <v>4</v>
      </c>
      <c r="L52" s="5"/>
      <c r="M52" s="5"/>
      <c r="N52" s="5"/>
      <c r="O52" s="5"/>
      <c r="P52" s="5"/>
      <c r="Q52" s="5"/>
      <c r="R52" s="148">
        <f t="shared" si="3"/>
        <v>51.545852222222223</v>
      </c>
      <c r="S52" s="148">
        <v>50</v>
      </c>
      <c r="T52" s="148">
        <f t="shared" si="4"/>
        <v>25.772926111111111</v>
      </c>
      <c r="U52" s="8" t="s">
        <v>238</v>
      </c>
      <c r="V52" s="8"/>
      <c r="W52" s="32">
        <f t="shared" si="6"/>
        <v>0.51545852222222222</v>
      </c>
      <c r="X52" s="42"/>
      <c r="Y52" s="42"/>
      <c r="Z52" s="42"/>
      <c r="AA52" s="42"/>
      <c r="AB52" s="42"/>
      <c r="AC52" s="42"/>
      <c r="AD52" s="42"/>
      <c r="AE52" s="42"/>
      <c r="AF52" s="42"/>
      <c r="AG52" s="42"/>
    </row>
    <row r="53" spans="1:33" ht="30" x14ac:dyDescent="0.25">
      <c r="A53" s="217"/>
      <c r="B53" s="30" t="s">
        <v>287</v>
      </c>
      <c r="C53" s="30" t="s">
        <v>211</v>
      </c>
      <c r="D53" s="30">
        <v>410</v>
      </c>
      <c r="E53" s="30" t="s">
        <v>55</v>
      </c>
      <c r="F53" s="14">
        <v>3000000</v>
      </c>
      <c r="G53" s="33">
        <v>3000000</v>
      </c>
      <c r="H53" s="4">
        <f t="shared" si="5"/>
        <v>0</v>
      </c>
      <c r="I53" s="37">
        <v>0</v>
      </c>
      <c r="J53" s="37">
        <v>32</v>
      </c>
      <c r="K53" s="37">
        <v>0</v>
      </c>
      <c r="L53" s="5"/>
      <c r="M53" s="5"/>
      <c r="N53" s="5"/>
      <c r="O53" s="5"/>
      <c r="P53" s="5"/>
      <c r="Q53" s="5"/>
      <c r="R53" s="148">
        <f t="shared" si="3"/>
        <v>100</v>
      </c>
      <c r="S53" s="148">
        <v>0</v>
      </c>
      <c r="T53" s="148">
        <f t="shared" si="4"/>
        <v>0</v>
      </c>
      <c r="U53" s="5" t="s">
        <v>239</v>
      </c>
      <c r="V53" s="5"/>
      <c r="W53" s="32">
        <f t="shared" si="6"/>
        <v>1</v>
      </c>
      <c r="X53" s="42"/>
      <c r="Y53" s="42"/>
      <c r="Z53" s="42"/>
      <c r="AA53" s="42"/>
      <c r="AB53" s="42"/>
      <c r="AC53" s="42"/>
      <c r="AD53" s="42"/>
      <c r="AE53" s="42"/>
      <c r="AF53" s="42"/>
      <c r="AG53" s="42"/>
    </row>
    <row r="54" spans="1:33" ht="165" customHeight="1" x14ac:dyDescent="0.25">
      <c r="A54" s="217" t="s">
        <v>288</v>
      </c>
      <c r="B54" s="30" t="s">
        <v>289</v>
      </c>
      <c r="C54" s="30" t="s">
        <v>240</v>
      </c>
      <c r="D54" s="30">
        <v>410</v>
      </c>
      <c r="E54" s="30" t="s">
        <v>241</v>
      </c>
      <c r="F54" s="14">
        <v>42000000</v>
      </c>
      <c r="G54" s="33">
        <v>34000000</v>
      </c>
      <c r="H54" s="4">
        <f t="shared" si="5"/>
        <v>8000000</v>
      </c>
      <c r="I54" s="5">
        <v>4</v>
      </c>
      <c r="J54" s="5">
        <v>1</v>
      </c>
      <c r="K54" s="31">
        <v>1</v>
      </c>
      <c r="L54" s="5"/>
      <c r="M54" s="5"/>
      <c r="N54" s="5"/>
      <c r="O54" s="5"/>
      <c r="P54" s="5"/>
      <c r="Q54" s="5"/>
      <c r="R54" s="148">
        <f t="shared" si="3"/>
        <v>80.952380952380949</v>
      </c>
      <c r="S54" s="148">
        <v>10</v>
      </c>
      <c r="T54" s="148">
        <f t="shared" si="4"/>
        <v>8.0952380952380949</v>
      </c>
      <c r="U54" s="36" t="s">
        <v>561</v>
      </c>
      <c r="V54" s="36"/>
      <c r="W54" s="32">
        <f t="shared" si="6"/>
        <v>0.80952380952380953</v>
      </c>
      <c r="X54" s="42"/>
      <c r="Y54" s="42"/>
      <c r="Z54" s="42"/>
      <c r="AA54" s="42"/>
      <c r="AB54" s="42"/>
      <c r="AC54" s="42"/>
      <c r="AD54" s="42"/>
      <c r="AE54" s="42"/>
      <c r="AF54" s="42"/>
      <c r="AG54" s="42"/>
    </row>
    <row r="55" spans="1:33" ht="60" x14ac:dyDescent="0.25">
      <c r="A55" s="217"/>
      <c r="B55" s="30" t="s">
        <v>290</v>
      </c>
      <c r="C55" s="30" t="s">
        <v>242</v>
      </c>
      <c r="D55" s="30">
        <v>410</v>
      </c>
      <c r="E55" s="30" t="s">
        <v>78</v>
      </c>
      <c r="F55" s="14">
        <v>10000000</v>
      </c>
      <c r="G55" s="33">
        <v>9553836</v>
      </c>
      <c r="H55" s="4">
        <f t="shared" si="5"/>
        <v>446164</v>
      </c>
      <c r="I55" s="5">
        <v>1</v>
      </c>
      <c r="J55" s="5">
        <v>1</v>
      </c>
      <c r="K55" s="31">
        <v>2</v>
      </c>
      <c r="L55" s="5"/>
      <c r="M55" s="5"/>
      <c r="N55" s="5"/>
      <c r="O55" s="5"/>
      <c r="P55" s="5"/>
      <c r="Q55" s="5"/>
      <c r="R55" s="148">
        <f t="shared" si="3"/>
        <v>95.538359999999997</v>
      </c>
      <c r="S55" s="148">
        <v>150</v>
      </c>
      <c r="T55" s="148">
        <f t="shared" si="4"/>
        <v>143.30753999999999</v>
      </c>
      <c r="U55" s="8" t="s">
        <v>562</v>
      </c>
      <c r="V55" s="8"/>
      <c r="W55" s="32">
        <f t="shared" si="6"/>
        <v>0.9553836</v>
      </c>
      <c r="X55" s="42"/>
      <c r="Y55" s="42"/>
      <c r="Z55" s="42"/>
      <c r="AA55" s="42"/>
      <c r="AB55" s="42"/>
      <c r="AC55" s="42"/>
      <c r="AD55" s="42"/>
      <c r="AE55" s="42"/>
      <c r="AF55" s="42"/>
      <c r="AG55" s="42"/>
    </row>
    <row r="56" spans="1:33" ht="409.5" x14ac:dyDescent="0.25">
      <c r="A56" s="217"/>
      <c r="B56" s="30" t="s">
        <v>291</v>
      </c>
      <c r="C56" s="30" t="s">
        <v>243</v>
      </c>
      <c r="D56" s="30">
        <v>410</v>
      </c>
      <c r="E56" s="30" t="s">
        <v>78</v>
      </c>
      <c r="F56" s="14">
        <v>30000000</v>
      </c>
      <c r="G56" s="33">
        <v>26192408</v>
      </c>
      <c r="H56" s="4">
        <f t="shared" si="5"/>
        <v>3807592</v>
      </c>
      <c r="I56" s="5">
        <v>11</v>
      </c>
      <c r="J56" s="5">
        <v>6</v>
      </c>
      <c r="K56" s="31">
        <v>10</v>
      </c>
      <c r="L56" s="5"/>
      <c r="M56" s="5"/>
      <c r="N56" s="5"/>
      <c r="O56" s="5"/>
      <c r="P56" s="5"/>
      <c r="Q56" s="5"/>
      <c r="R56" s="148">
        <f t="shared" si="3"/>
        <v>87.308026666666677</v>
      </c>
      <c r="S56" s="148">
        <v>150</v>
      </c>
      <c r="T56" s="148">
        <f t="shared" si="4"/>
        <v>130.96204</v>
      </c>
      <c r="U56" s="36" t="s">
        <v>563</v>
      </c>
      <c r="V56" s="36"/>
      <c r="W56" s="32">
        <f t="shared" si="6"/>
        <v>0.87308026666666672</v>
      </c>
      <c r="X56" s="42"/>
      <c r="Y56" s="42"/>
      <c r="Z56" s="42"/>
      <c r="AA56" s="42"/>
      <c r="AB56" s="42"/>
      <c r="AC56" s="42"/>
      <c r="AD56" s="42"/>
      <c r="AE56" s="42"/>
      <c r="AF56" s="42"/>
      <c r="AG56" s="42"/>
    </row>
    <row r="57" spans="1:33" ht="30" x14ac:dyDescent="0.25">
      <c r="A57" s="217"/>
      <c r="B57" s="30" t="s">
        <v>292</v>
      </c>
      <c r="C57" s="30" t="s">
        <v>244</v>
      </c>
      <c r="D57" s="30">
        <v>410</v>
      </c>
      <c r="E57" s="30" t="s">
        <v>78</v>
      </c>
      <c r="F57" s="14">
        <v>10000000</v>
      </c>
      <c r="G57" s="33">
        <v>10000000</v>
      </c>
      <c r="H57" s="4">
        <f t="shared" si="5"/>
        <v>0</v>
      </c>
      <c r="I57" s="5">
        <v>1</v>
      </c>
      <c r="J57" s="5">
        <v>1</v>
      </c>
      <c r="K57" s="31">
        <v>2</v>
      </c>
      <c r="L57" s="5"/>
      <c r="M57" s="5"/>
      <c r="N57" s="5"/>
      <c r="O57" s="5"/>
      <c r="P57" s="5"/>
      <c r="Q57" s="5"/>
      <c r="R57" s="148">
        <f t="shared" si="3"/>
        <v>100</v>
      </c>
      <c r="S57" s="148">
        <v>50</v>
      </c>
      <c r="T57" s="148">
        <f t="shared" si="4"/>
        <v>50</v>
      </c>
      <c r="U57" s="36" t="s">
        <v>245</v>
      </c>
      <c r="V57" s="36"/>
      <c r="W57" s="32">
        <f t="shared" si="6"/>
        <v>1</v>
      </c>
      <c r="X57" s="42"/>
      <c r="Y57" s="42"/>
      <c r="Z57" s="42"/>
      <c r="AA57" s="42"/>
      <c r="AB57" s="42"/>
      <c r="AC57" s="42"/>
      <c r="AD57" s="42"/>
      <c r="AE57" s="42"/>
      <c r="AF57" s="42"/>
      <c r="AG57" s="42"/>
    </row>
    <row r="58" spans="1:33" ht="150" x14ac:dyDescent="0.25">
      <c r="A58" s="217"/>
      <c r="B58" s="30" t="s">
        <v>293</v>
      </c>
      <c r="C58" s="30" t="s">
        <v>246</v>
      </c>
      <c r="D58" s="30">
        <v>410</v>
      </c>
      <c r="E58" s="30" t="s">
        <v>78</v>
      </c>
      <c r="F58" s="14">
        <v>94368590</v>
      </c>
      <c r="G58" s="33">
        <v>13705028</v>
      </c>
      <c r="H58" s="4">
        <f t="shared" si="5"/>
        <v>80663562</v>
      </c>
      <c r="I58" s="37"/>
      <c r="J58" s="37">
        <v>7</v>
      </c>
      <c r="K58" s="31">
        <v>1</v>
      </c>
      <c r="L58" s="5"/>
      <c r="M58" s="5">
        <v>1</v>
      </c>
      <c r="N58" s="5"/>
      <c r="O58" s="5">
        <v>1</v>
      </c>
      <c r="P58" s="5"/>
      <c r="Q58" s="5">
        <v>3</v>
      </c>
      <c r="R58" s="148">
        <f t="shared" si="3"/>
        <v>14.522870374560009</v>
      </c>
      <c r="S58" s="148">
        <v>43</v>
      </c>
      <c r="T58" s="148">
        <f t="shared" si="4"/>
        <v>6.2448342610608041</v>
      </c>
      <c r="U58" s="36" t="s">
        <v>564</v>
      </c>
      <c r="V58" s="36"/>
      <c r="W58" s="32">
        <f t="shared" si="6"/>
        <v>0.1452287037456001</v>
      </c>
      <c r="X58" s="42"/>
      <c r="Y58" s="42"/>
      <c r="Z58" s="42"/>
      <c r="AA58" s="42"/>
      <c r="AB58" s="42"/>
      <c r="AC58" s="42"/>
      <c r="AD58" s="42"/>
      <c r="AE58" s="42"/>
      <c r="AF58" s="42"/>
      <c r="AG58" s="42"/>
    </row>
    <row r="59" spans="1:33" ht="45" x14ac:dyDescent="0.25">
      <c r="A59" s="217"/>
      <c r="B59" s="30" t="s">
        <v>294</v>
      </c>
      <c r="C59" s="30" t="s">
        <v>247</v>
      </c>
      <c r="D59" s="30">
        <v>410</v>
      </c>
      <c r="E59" s="30" t="s">
        <v>78</v>
      </c>
      <c r="F59" s="14">
        <v>16000000</v>
      </c>
      <c r="G59" s="33">
        <v>7000000</v>
      </c>
      <c r="H59" s="4">
        <f t="shared" si="5"/>
        <v>9000000</v>
      </c>
      <c r="I59" s="37"/>
      <c r="J59" s="37"/>
      <c r="K59" s="31">
        <v>1</v>
      </c>
      <c r="L59" s="5"/>
      <c r="M59" s="5"/>
      <c r="N59" s="5"/>
      <c r="O59" s="5"/>
      <c r="P59" s="5"/>
      <c r="Q59" s="5"/>
      <c r="R59" s="148">
        <f t="shared" si="3"/>
        <v>43.75</v>
      </c>
      <c r="S59" s="148">
        <v>0</v>
      </c>
      <c r="T59" s="148">
        <f t="shared" si="4"/>
        <v>0</v>
      </c>
      <c r="U59" s="5" t="s">
        <v>227</v>
      </c>
      <c r="V59" s="5" t="s">
        <v>248</v>
      </c>
      <c r="W59" s="32">
        <f t="shared" si="6"/>
        <v>0.4375</v>
      </c>
      <c r="X59" s="42"/>
      <c r="Y59" s="42"/>
      <c r="Z59" s="42"/>
      <c r="AA59" s="42"/>
      <c r="AB59" s="42"/>
      <c r="AC59" s="42"/>
      <c r="AD59" s="42"/>
      <c r="AE59" s="42"/>
      <c r="AF59" s="42"/>
      <c r="AG59" s="42"/>
    </row>
    <row r="60" spans="1:33" x14ac:dyDescent="0.25">
      <c r="A60" s="13"/>
      <c r="B60" s="13"/>
      <c r="C60" s="30"/>
      <c r="D60" s="30"/>
      <c r="E60" s="30"/>
      <c r="F60" s="40">
        <f>+SUM(F23:F59)</f>
        <v>4334106780</v>
      </c>
      <c r="G60" s="40">
        <f>+SUM(G23:G59)</f>
        <v>2231159345</v>
      </c>
      <c r="H60" s="40">
        <f>+SUM(H23:H59)</f>
        <v>2102947435</v>
      </c>
      <c r="I60" s="5"/>
      <c r="J60" s="5"/>
      <c r="K60" s="31"/>
      <c r="L60" s="5"/>
      <c r="M60" s="5"/>
      <c r="N60" s="5"/>
      <c r="O60" s="5"/>
      <c r="P60" s="5"/>
      <c r="Q60" s="5"/>
      <c r="R60" s="5"/>
      <c r="S60" s="5"/>
      <c r="T60" s="5"/>
      <c r="U60" s="5"/>
      <c r="V60" s="5"/>
      <c r="W60" s="32" t="e">
        <f>+G60/#REF!</f>
        <v>#REF!</v>
      </c>
      <c r="X60" s="42"/>
      <c r="Y60" s="42"/>
      <c r="Z60" s="42"/>
      <c r="AA60" s="42"/>
      <c r="AB60" s="42"/>
      <c r="AC60" s="42"/>
      <c r="AD60" s="42"/>
      <c r="AE60" s="42"/>
      <c r="AF60" s="42"/>
      <c r="AG60" s="42"/>
    </row>
    <row r="63" spans="1:33" ht="409.5" x14ac:dyDescent="0.25">
      <c r="A63" s="221" t="s">
        <v>66</v>
      </c>
      <c r="B63" s="30" t="s">
        <v>67</v>
      </c>
      <c r="C63" s="30" t="s">
        <v>68</v>
      </c>
      <c r="D63" s="30">
        <v>520</v>
      </c>
      <c r="E63" s="30" t="s">
        <v>69</v>
      </c>
      <c r="F63" s="14">
        <v>108000000</v>
      </c>
      <c r="G63" s="4">
        <v>42386261</v>
      </c>
      <c r="H63" s="4">
        <f t="shared" ref="H63:H94" si="23">F63-G63</f>
        <v>65613739</v>
      </c>
      <c r="I63" s="5">
        <v>201</v>
      </c>
      <c r="J63" s="5">
        <v>213</v>
      </c>
      <c r="K63" s="5"/>
      <c r="L63" s="5"/>
      <c r="M63" s="5"/>
      <c r="N63" s="5"/>
      <c r="O63" s="5"/>
      <c r="P63" s="5"/>
      <c r="Q63" s="5"/>
      <c r="R63" s="148">
        <f t="shared" ref="R63:R94" si="24">(G63/F63)*100</f>
        <v>39.246537962962961</v>
      </c>
      <c r="S63" s="148">
        <v>15</v>
      </c>
      <c r="T63" s="148">
        <f t="shared" ref="T63:T94" si="25">(R63*S63)/100</f>
        <v>5.8869806944444436</v>
      </c>
      <c r="U63" s="36" t="s">
        <v>569</v>
      </c>
      <c r="V63" s="32" t="e">
        <f>+L63/K63</f>
        <v>#DIV/0!</v>
      </c>
    </row>
    <row r="64" spans="1:33" ht="30" x14ac:dyDescent="0.25">
      <c r="A64" s="222"/>
      <c r="B64" s="30" t="s">
        <v>70</v>
      </c>
      <c r="C64" s="30" t="s">
        <v>71</v>
      </c>
      <c r="D64" s="30">
        <v>520</v>
      </c>
      <c r="E64" s="30" t="s">
        <v>72</v>
      </c>
      <c r="F64" s="14">
        <v>2000000</v>
      </c>
      <c r="G64" s="4">
        <v>1000000</v>
      </c>
      <c r="H64" s="4">
        <f t="shared" si="23"/>
        <v>1000000</v>
      </c>
      <c r="I64" s="5">
        <v>5</v>
      </c>
      <c r="J64" s="5"/>
      <c r="K64" s="5"/>
      <c r="L64" s="5"/>
      <c r="M64" s="5"/>
      <c r="N64" s="5"/>
      <c r="O64" s="5"/>
      <c r="P64" s="5"/>
      <c r="Q64" s="5"/>
      <c r="R64" s="148">
        <f t="shared" si="24"/>
        <v>50</v>
      </c>
      <c r="S64" s="148">
        <v>50</v>
      </c>
      <c r="T64" s="148">
        <f t="shared" si="25"/>
        <v>25</v>
      </c>
      <c r="U64" s="58" t="s">
        <v>572</v>
      </c>
      <c r="V64" s="32" t="e">
        <f t="shared" ref="V64:V67" si="26">+L64/K64</f>
        <v>#DIV/0!</v>
      </c>
    </row>
    <row r="65" spans="1:22" ht="90" x14ac:dyDescent="0.25">
      <c r="A65" s="224"/>
      <c r="B65" s="30" t="s">
        <v>73</v>
      </c>
      <c r="C65" s="30" t="s">
        <v>74</v>
      </c>
      <c r="D65" s="30">
        <v>520</v>
      </c>
      <c r="E65" s="30" t="s">
        <v>55</v>
      </c>
      <c r="F65" s="14">
        <v>3000000</v>
      </c>
      <c r="G65" s="4">
        <v>3000000</v>
      </c>
      <c r="H65" s="4">
        <f t="shared" si="23"/>
        <v>0</v>
      </c>
      <c r="I65" s="5"/>
      <c r="J65" s="5"/>
      <c r="K65" s="5"/>
      <c r="L65" s="5"/>
      <c r="M65" s="5"/>
      <c r="N65" s="5"/>
      <c r="O65" s="5"/>
      <c r="P65" s="5"/>
      <c r="Q65" s="5"/>
      <c r="R65" s="148">
        <f t="shared" si="24"/>
        <v>100</v>
      </c>
      <c r="S65" s="148">
        <v>100</v>
      </c>
      <c r="T65" s="148">
        <f t="shared" si="25"/>
        <v>100</v>
      </c>
      <c r="U65" s="36" t="s">
        <v>573</v>
      </c>
      <c r="V65" s="32" t="e">
        <f t="shared" si="26"/>
        <v>#DIV/0!</v>
      </c>
    </row>
    <row r="66" spans="1:22" ht="409.5" x14ac:dyDescent="0.25">
      <c r="A66" s="30" t="s">
        <v>75</v>
      </c>
      <c r="B66" s="30" t="s">
        <v>76</v>
      </c>
      <c r="C66" s="30" t="s">
        <v>77</v>
      </c>
      <c r="D66" s="30">
        <v>520</v>
      </c>
      <c r="E66" s="30" t="s">
        <v>78</v>
      </c>
      <c r="F66" s="14">
        <v>20000000</v>
      </c>
      <c r="G66" s="4">
        <v>16614042</v>
      </c>
      <c r="H66" s="4">
        <f t="shared" si="23"/>
        <v>3385958</v>
      </c>
      <c r="I66" s="5"/>
      <c r="J66" s="5"/>
      <c r="K66" s="5"/>
      <c r="L66" s="5"/>
      <c r="M66" s="5"/>
      <c r="N66" s="5"/>
      <c r="O66" s="5"/>
      <c r="P66" s="5"/>
      <c r="Q66" s="5"/>
      <c r="R66" s="148">
        <f t="shared" si="24"/>
        <v>83.070210000000003</v>
      </c>
      <c r="S66" s="148">
        <v>50</v>
      </c>
      <c r="T66" s="148">
        <f t="shared" si="25"/>
        <v>41.535105000000001</v>
      </c>
      <c r="U66" s="36" t="s">
        <v>570</v>
      </c>
      <c r="V66" s="32" t="e">
        <f t="shared" si="26"/>
        <v>#DIV/0!</v>
      </c>
    </row>
    <row r="67" spans="1:22" ht="60" x14ac:dyDescent="0.25">
      <c r="A67" s="221" t="s">
        <v>79</v>
      </c>
      <c r="B67" s="30" t="s">
        <v>80</v>
      </c>
      <c r="C67" s="30" t="s">
        <v>81</v>
      </c>
      <c r="D67" s="30">
        <v>520</v>
      </c>
      <c r="E67" s="30" t="s">
        <v>78</v>
      </c>
      <c r="F67" s="14">
        <v>95000000</v>
      </c>
      <c r="G67" s="4">
        <v>8000000</v>
      </c>
      <c r="H67" s="4">
        <f t="shared" si="23"/>
        <v>87000000</v>
      </c>
      <c r="I67" s="5">
        <v>4</v>
      </c>
      <c r="J67" s="5">
        <v>5</v>
      </c>
      <c r="K67" s="5"/>
      <c r="L67" s="5"/>
      <c r="M67" s="5"/>
      <c r="N67" s="5"/>
      <c r="O67" s="5"/>
      <c r="P67" s="5"/>
      <c r="Q67" s="5">
        <v>2</v>
      </c>
      <c r="R67" s="148">
        <f t="shared" si="24"/>
        <v>8.4210526315789469</v>
      </c>
      <c r="S67" s="148">
        <v>40</v>
      </c>
      <c r="T67" s="148">
        <f t="shared" si="25"/>
        <v>3.3684210526315788</v>
      </c>
      <c r="U67" s="36" t="s">
        <v>571</v>
      </c>
      <c r="V67" s="32" t="e">
        <f t="shared" si="26"/>
        <v>#DIV/0!</v>
      </c>
    </row>
    <row r="68" spans="1:22" ht="45" x14ac:dyDescent="0.25">
      <c r="A68" s="222"/>
      <c r="B68" s="30" t="s">
        <v>82</v>
      </c>
      <c r="C68" s="30" t="s">
        <v>83</v>
      </c>
      <c r="D68" s="30">
        <v>520</v>
      </c>
      <c r="E68" s="30" t="s">
        <v>78</v>
      </c>
      <c r="F68" s="14">
        <v>361901442</v>
      </c>
      <c r="G68" s="4">
        <v>231796622</v>
      </c>
      <c r="H68" s="4">
        <f t="shared" si="23"/>
        <v>130104820</v>
      </c>
      <c r="I68" s="5">
        <v>18</v>
      </c>
      <c r="J68" s="5">
        <v>20</v>
      </c>
      <c r="K68" s="5"/>
      <c r="L68" s="5"/>
      <c r="M68" s="5"/>
      <c r="N68" s="5"/>
      <c r="O68" s="5"/>
      <c r="P68" s="5"/>
      <c r="Q68" s="5">
        <v>7</v>
      </c>
      <c r="R68" s="148">
        <f t="shared" si="24"/>
        <v>64.049654159709036</v>
      </c>
      <c r="S68" s="148">
        <v>35</v>
      </c>
      <c r="T68" s="148">
        <f t="shared" si="25"/>
        <v>22.417378955898162</v>
      </c>
      <c r="U68" s="36" t="s">
        <v>485</v>
      </c>
    </row>
    <row r="69" spans="1:22" ht="30" x14ac:dyDescent="0.25">
      <c r="A69" s="222"/>
      <c r="B69" s="30" t="s">
        <v>84</v>
      </c>
      <c r="C69" s="30" t="s">
        <v>85</v>
      </c>
      <c r="D69" s="30">
        <v>520</v>
      </c>
      <c r="E69" s="30" t="s">
        <v>86</v>
      </c>
      <c r="F69" s="14">
        <v>11000000</v>
      </c>
      <c r="G69" s="4">
        <v>5165953</v>
      </c>
      <c r="H69" s="4">
        <f t="shared" si="23"/>
        <v>5834047</v>
      </c>
      <c r="I69" s="5">
        <v>36</v>
      </c>
      <c r="J69" s="5">
        <v>36</v>
      </c>
      <c r="K69" s="5"/>
      <c r="L69" s="5"/>
      <c r="M69" s="5"/>
      <c r="N69" s="5"/>
      <c r="O69" s="5"/>
      <c r="P69" s="5"/>
      <c r="Q69" s="5"/>
      <c r="R69" s="148">
        <f t="shared" si="24"/>
        <v>46.963209090909089</v>
      </c>
      <c r="S69" s="148">
        <v>0</v>
      </c>
      <c r="T69" s="148">
        <f t="shared" si="25"/>
        <v>0</v>
      </c>
      <c r="U69" s="36" t="s">
        <v>486</v>
      </c>
    </row>
    <row r="70" spans="1:22" ht="30" x14ac:dyDescent="0.25">
      <c r="A70" s="222"/>
      <c r="B70" s="30" t="s">
        <v>87</v>
      </c>
      <c r="C70" s="30" t="s">
        <v>88</v>
      </c>
      <c r="D70" s="30">
        <v>520</v>
      </c>
      <c r="E70" s="30" t="s">
        <v>89</v>
      </c>
      <c r="F70" s="14">
        <v>5000000</v>
      </c>
      <c r="G70" s="4">
        <v>4993200</v>
      </c>
      <c r="H70" s="4">
        <f t="shared" si="23"/>
        <v>6800</v>
      </c>
      <c r="I70" s="5">
        <v>17</v>
      </c>
      <c r="J70" s="5">
        <v>20</v>
      </c>
      <c r="K70" s="5"/>
      <c r="L70" s="5"/>
      <c r="M70" s="5"/>
      <c r="N70" s="5"/>
      <c r="O70" s="5"/>
      <c r="P70" s="5"/>
      <c r="Q70" s="5"/>
      <c r="R70" s="148">
        <f t="shared" si="24"/>
        <v>99.864000000000004</v>
      </c>
      <c r="S70" s="148">
        <v>0</v>
      </c>
      <c r="T70" s="148">
        <f t="shared" si="25"/>
        <v>0</v>
      </c>
      <c r="U70" s="36" t="s">
        <v>487</v>
      </c>
    </row>
    <row r="71" spans="1:22" ht="45" x14ac:dyDescent="0.25">
      <c r="A71" s="222"/>
      <c r="B71" s="30" t="s">
        <v>90</v>
      </c>
      <c r="C71" s="30" t="s">
        <v>91</v>
      </c>
      <c r="D71" s="30">
        <v>520</v>
      </c>
      <c r="E71" s="30" t="s">
        <v>89</v>
      </c>
      <c r="F71" s="14">
        <v>7000000</v>
      </c>
      <c r="G71" s="4">
        <v>0</v>
      </c>
      <c r="H71" s="4">
        <f t="shared" si="23"/>
        <v>7000000</v>
      </c>
      <c r="I71" s="5">
        <v>6</v>
      </c>
      <c r="J71" s="5">
        <v>30</v>
      </c>
      <c r="K71" s="5"/>
      <c r="L71" s="5"/>
      <c r="M71" s="5"/>
      <c r="N71" s="5"/>
      <c r="O71" s="5"/>
      <c r="P71" s="5"/>
      <c r="Q71" s="5"/>
      <c r="R71" s="148">
        <f t="shared" si="24"/>
        <v>0</v>
      </c>
      <c r="S71" s="148">
        <v>10</v>
      </c>
      <c r="T71" s="148">
        <f t="shared" si="25"/>
        <v>0</v>
      </c>
      <c r="U71" s="36" t="s">
        <v>296</v>
      </c>
    </row>
    <row r="72" spans="1:22" ht="90" x14ac:dyDescent="0.25">
      <c r="A72" s="222"/>
      <c r="B72" s="30" t="s">
        <v>92</v>
      </c>
      <c r="C72" s="30" t="s">
        <v>93</v>
      </c>
      <c r="D72" s="30">
        <v>520</v>
      </c>
      <c r="E72" s="30" t="s">
        <v>94</v>
      </c>
      <c r="F72" s="14">
        <v>377038998</v>
      </c>
      <c r="G72" s="4">
        <v>246106171</v>
      </c>
      <c r="H72" s="4">
        <f t="shared" si="23"/>
        <v>130932827</v>
      </c>
      <c r="I72" s="5"/>
      <c r="J72" s="5"/>
      <c r="K72" s="5"/>
      <c r="L72" s="5"/>
      <c r="M72" s="5"/>
      <c r="N72" s="5"/>
      <c r="O72" s="5"/>
      <c r="P72" s="5"/>
      <c r="Q72" s="5"/>
      <c r="R72" s="148">
        <f t="shared" si="24"/>
        <v>65.273399384537939</v>
      </c>
      <c r="S72" s="148">
        <v>0</v>
      </c>
      <c r="T72" s="148">
        <f t="shared" si="25"/>
        <v>0</v>
      </c>
      <c r="U72" s="36" t="s">
        <v>488</v>
      </c>
    </row>
    <row r="73" spans="1:22" ht="45" x14ac:dyDescent="0.25">
      <c r="A73" s="222"/>
      <c r="B73" s="30" t="s">
        <v>95</v>
      </c>
      <c r="C73" s="30" t="s">
        <v>96</v>
      </c>
      <c r="D73" s="30">
        <v>520</v>
      </c>
      <c r="E73" s="30" t="s">
        <v>78</v>
      </c>
      <c r="F73" s="14">
        <v>20000000</v>
      </c>
      <c r="G73" s="4">
        <v>0</v>
      </c>
      <c r="H73" s="4">
        <f t="shared" si="23"/>
        <v>20000000</v>
      </c>
      <c r="I73" s="5">
        <v>2</v>
      </c>
      <c r="J73" s="5">
        <v>10</v>
      </c>
      <c r="K73" s="5"/>
      <c r="L73" s="5"/>
      <c r="M73" s="5"/>
      <c r="N73" s="5"/>
      <c r="O73" s="5"/>
      <c r="P73" s="5"/>
      <c r="Q73" s="5"/>
      <c r="R73" s="148">
        <f t="shared" si="24"/>
        <v>0</v>
      </c>
      <c r="S73" s="148">
        <v>0</v>
      </c>
      <c r="T73" s="148">
        <f t="shared" si="25"/>
        <v>0</v>
      </c>
      <c r="U73" s="36" t="s">
        <v>489</v>
      </c>
    </row>
    <row r="74" spans="1:22" ht="45" x14ac:dyDescent="0.25">
      <c r="A74" s="224"/>
      <c r="B74" s="30" t="s">
        <v>97</v>
      </c>
      <c r="C74" s="30" t="s">
        <v>98</v>
      </c>
      <c r="D74" s="30">
        <v>520</v>
      </c>
      <c r="E74" s="30" t="s">
        <v>78</v>
      </c>
      <c r="F74" s="14">
        <v>20000000</v>
      </c>
      <c r="G74" s="4">
        <v>12487248</v>
      </c>
      <c r="H74" s="4">
        <f t="shared" si="23"/>
        <v>7512752</v>
      </c>
      <c r="I74" s="5"/>
      <c r="J74" s="5"/>
      <c r="K74" s="5"/>
      <c r="L74" s="5"/>
      <c r="M74" s="5"/>
      <c r="N74" s="5"/>
      <c r="O74" s="5"/>
      <c r="P74" s="5"/>
      <c r="Q74" s="5"/>
      <c r="R74" s="148">
        <f t="shared" si="24"/>
        <v>62.436239999999998</v>
      </c>
      <c r="S74" s="148">
        <v>2</v>
      </c>
      <c r="T74" s="148">
        <f t="shared" si="25"/>
        <v>1.2487248</v>
      </c>
      <c r="U74" s="36" t="s">
        <v>490</v>
      </c>
    </row>
    <row r="75" spans="1:22" ht="45" x14ac:dyDescent="0.25">
      <c r="A75" s="221" t="s">
        <v>99</v>
      </c>
      <c r="B75" s="30" t="s">
        <v>100</v>
      </c>
      <c r="C75" s="30" t="s">
        <v>101</v>
      </c>
      <c r="D75" s="30">
        <v>520</v>
      </c>
      <c r="E75" s="30" t="s">
        <v>78</v>
      </c>
      <c r="F75" s="14">
        <v>10000000</v>
      </c>
      <c r="G75" s="4">
        <v>0</v>
      </c>
      <c r="H75" s="4">
        <f t="shared" si="23"/>
        <v>10000000</v>
      </c>
      <c r="I75" s="5"/>
      <c r="J75" s="5"/>
      <c r="K75" s="5"/>
      <c r="L75" s="5"/>
      <c r="M75" s="5"/>
      <c r="N75" s="5"/>
      <c r="O75" s="5"/>
      <c r="P75" s="5"/>
      <c r="Q75" s="5"/>
      <c r="R75" s="148">
        <f t="shared" si="24"/>
        <v>0</v>
      </c>
      <c r="S75" s="148">
        <v>0</v>
      </c>
      <c r="T75" s="148">
        <f t="shared" si="25"/>
        <v>0</v>
      </c>
      <c r="U75" s="36" t="s">
        <v>227</v>
      </c>
    </row>
    <row r="76" spans="1:22" ht="90" x14ac:dyDescent="0.25">
      <c r="A76" s="222"/>
      <c r="B76" s="30" t="s">
        <v>102</v>
      </c>
      <c r="C76" s="30" t="s">
        <v>103</v>
      </c>
      <c r="D76" s="30">
        <v>520</v>
      </c>
      <c r="E76" s="30" t="s">
        <v>78</v>
      </c>
      <c r="F76" s="14">
        <v>20000000</v>
      </c>
      <c r="G76" s="4">
        <v>17970750</v>
      </c>
      <c r="H76" s="4">
        <f t="shared" si="23"/>
        <v>2029250</v>
      </c>
      <c r="I76" s="5"/>
      <c r="J76" s="5"/>
      <c r="K76" s="5"/>
      <c r="L76" s="5"/>
      <c r="M76" s="5"/>
      <c r="N76" s="5"/>
      <c r="O76" s="5"/>
      <c r="P76" s="5"/>
      <c r="Q76" s="5"/>
      <c r="R76" s="148">
        <f t="shared" si="24"/>
        <v>89.853750000000005</v>
      </c>
      <c r="S76" s="148">
        <v>20</v>
      </c>
      <c r="T76" s="148">
        <f t="shared" si="25"/>
        <v>17.970749999999999</v>
      </c>
      <c r="U76" s="36" t="s">
        <v>297</v>
      </c>
    </row>
    <row r="77" spans="1:22" ht="45" x14ac:dyDescent="0.25">
      <c r="A77" s="222"/>
      <c r="B77" s="30" t="s">
        <v>104</v>
      </c>
      <c r="C77" s="30" t="s">
        <v>105</v>
      </c>
      <c r="D77" s="30">
        <v>520</v>
      </c>
      <c r="E77" s="30" t="s">
        <v>55</v>
      </c>
      <c r="F77" s="14">
        <v>1000000</v>
      </c>
      <c r="G77" s="4">
        <v>1000000</v>
      </c>
      <c r="H77" s="4">
        <f t="shared" si="23"/>
        <v>0</v>
      </c>
      <c r="I77" s="5"/>
      <c r="J77" s="5"/>
      <c r="K77" s="5"/>
      <c r="L77" s="5"/>
      <c r="M77" s="5"/>
      <c r="N77" s="5"/>
      <c r="O77" s="5"/>
      <c r="P77" s="5"/>
      <c r="Q77" s="5"/>
      <c r="R77" s="148">
        <f t="shared" si="24"/>
        <v>100</v>
      </c>
      <c r="S77" s="148">
        <v>100</v>
      </c>
      <c r="T77" s="148">
        <f t="shared" si="25"/>
        <v>100</v>
      </c>
      <c r="U77" s="36" t="s">
        <v>574</v>
      </c>
    </row>
    <row r="78" spans="1:22" ht="45" x14ac:dyDescent="0.25">
      <c r="A78" s="222"/>
      <c r="B78" s="30" t="s">
        <v>106</v>
      </c>
      <c r="C78" s="30" t="s">
        <v>107</v>
      </c>
      <c r="D78" s="30">
        <v>520</v>
      </c>
      <c r="E78" s="30" t="s">
        <v>78</v>
      </c>
      <c r="F78" s="14">
        <v>5000000</v>
      </c>
      <c r="G78" s="4">
        <v>0</v>
      </c>
      <c r="H78" s="4">
        <f t="shared" si="23"/>
        <v>5000000</v>
      </c>
      <c r="I78" s="5"/>
      <c r="J78" s="5"/>
      <c r="K78" s="5"/>
      <c r="L78" s="5"/>
      <c r="M78" s="5"/>
      <c r="N78" s="5"/>
      <c r="O78" s="5"/>
      <c r="P78" s="5"/>
      <c r="Q78" s="5"/>
      <c r="R78" s="148">
        <f t="shared" si="24"/>
        <v>0</v>
      </c>
      <c r="S78" s="148">
        <v>0</v>
      </c>
      <c r="T78" s="148">
        <f t="shared" si="25"/>
        <v>0</v>
      </c>
      <c r="U78" s="36" t="s">
        <v>227</v>
      </c>
    </row>
    <row r="79" spans="1:22" ht="30" x14ac:dyDescent="0.25">
      <c r="A79" s="222"/>
      <c r="B79" s="30" t="s">
        <v>108</v>
      </c>
      <c r="C79" s="30" t="s">
        <v>109</v>
      </c>
      <c r="D79" s="30">
        <v>520</v>
      </c>
      <c r="E79" s="30" t="s">
        <v>78</v>
      </c>
      <c r="F79" s="14">
        <v>5000000</v>
      </c>
      <c r="G79" s="4">
        <v>0</v>
      </c>
      <c r="H79" s="4">
        <f t="shared" si="23"/>
        <v>5000000</v>
      </c>
      <c r="I79" s="5"/>
      <c r="J79" s="5"/>
      <c r="K79" s="5"/>
      <c r="L79" s="5"/>
      <c r="M79" s="5"/>
      <c r="N79" s="5"/>
      <c r="O79" s="5"/>
      <c r="P79" s="5"/>
      <c r="Q79" s="5"/>
      <c r="R79" s="148">
        <f t="shared" si="24"/>
        <v>0</v>
      </c>
      <c r="S79" s="148">
        <v>0</v>
      </c>
      <c r="T79" s="148">
        <f t="shared" si="25"/>
        <v>0</v>
      </c>
      <c r="U79" s="36" t="s">
        <v>227</v>
      </c>
    </row>
    <row r="80" spans="1:22" ht="45" x14ac:dyDescent="0.25">
      <c r="A80" s="222"/>
      <c r="B80" s="30" t="s">
        <v>110</v>
      </c>
      <c r="C80" s="30" t="s">
        <v>111</v>
      </c>
      <c r="D80" s="30">
        <v>520</v>
      </c>
      <c r="E80" s="30" t="s">
        <v>78</v>
      </c>
      <c r="F80" s="14">
        <v>15000000</v>
      </c>
      <c r="G80" s="4">
        <v>13946625</v>
      </c>
      <c r="H80" s="4">
        <f t="shared" si="23"/>
        <v>1053375</v>
      </c>
      <c r="I80" s="5"/>
      <c r="J80" s="5"/>
      <c r="K80" s="5"/>
      <c r="L80" s="5"/>
      <c r="M80" s="5"/>
      <c r="N80" s="5"/>
      <c r="O80" s="5"/>
      <c r="P80" s="5"/>
      <c r="Q80" s="5"/>
      <c r="R80" s="148">
        <f t="shared" si="24"/>
        <v>92.977500000000006</v>
      </c>
      <c r="S80" s="148">
        <v>20</v>
      </c>
      <c r="T80" s="148">
        <f t="shared" si="25"/>
        <v>18.595500000000001</v>
      </c>
      <c r="U80" s="36" t="s">
        <v>298</v>
      </c>
    </row>
    <row r="81" spans="1:21" ht="165" x14ac:dyDescent="0.25">
      <c r="A81" s="224"/>
      <c r="B81" s="30" t="s">
        <v>112</v>
      </c>
      <c r="C81" s="30" t="s">
        <v>113</v>
      </c>
      <c r="D81" s="30">
        <v>520</v>
      </c>
      <c r="E81" s="30" t="s">
        <v>78</v>
      </c>
      <c r="F81" s="14">
        <v>5000000</v>
      </c>
      <c r="G81" s="4">
        <v>2199005</v>
      </c>
      <c r="H81" s="4">
        <f t="shared" si="23"/>
        <v>2800995</v>
      </c>
      <c r="I81" s="5"/>
      <c r="J81" s="5"/>
      <c r="K81" s="5"/>
      <c r="L81" s="5"/>
      <c r="M81" s="5"/>
      <c r="N81" s="5"/>
      <c r="O81" s="5"/>
      <c r="P81" s="5"/>
      <c r="Q81" s="5"/>
      <c r="R81" s="148">
        <f t="shared" si="24"/>
        <v>43.9801</v>
      </c>
      <c r="S81" s="148">
        <v>50</v>
      </c>
      <c r="T81" s="148">
        <f t="shared" si="25"/>
        <v>21.99005</v>
      </c>
      <c r="U81" s="36" t="s">
        <v>575</v>
      </c>
    </row>
    <row r="82" spans="1:21" ht="45" x14ac:dyDescent="0.25">
      <c r="A82" s="221" t="s">
        <v>114</v>
      </c>
      <c r="B82" s="30" t="s">
        <v>115</v>
      </c>
      <c r="C82" s="30" t="s">
        <v>116</v>
      </c>
      <c r="D82" s="30">
        <v>520</v>
      </c>
      <c r="E82" s="30" t="s">
        <v>78</v>
      </c>
      <c r="F82" s="14">
        <v>10000000</v>
      </c>
      <c r="G82" s="4">
        <v>3880000</v>
      </c>
      <c r="H82" s="4">
        <f t="shared" si="23"/>
        <v>6120000</v>
      </c>
      <c r="I82" s="5"/>
      <c r="J82" s="5"/>
      <c r="K82" s="5"/>
      <c r="L82" s="5"/>
      <c r="M82" s="5"/>
      <c r="N82" s="5"/>
      <c r="O82" s="5"/>
      <c r="P82" s="5"/>
      <c r="Q82" s="5"/>
      <c r="R82" s="148">
        <f t="shared" si="24"/>
        <v>38.800000000000004</v>
      </c>
      <c r="S82" s="148">
        <v>0</v>
      </c>
      <c r="T82" s="148">
        <f t="shared" si="25"/>
        <v>0</v>
      </c>
      <c r="U82" s="36" t="s">
        <v>491</v>
      </c>
    </row>
    <row r="83" spans="1:21" ht="57.75" customHeight="1" x14ac:dyDescent="0.25">
      <c r="A83" s="224"/>
      <c r="B83" s="30" t="s">
        <v>117</v>
      </c>
      <c r="C83" s="30" t="s">
        <v>118</v>
      </c>
      <c r="D83" s="30">
        <v>520</v>
      </c>
      <c r="E83" s="30" t="s">
        <v>78</v>
      </c>
      <c r="F83" s="14">
        <v>10000000</v>
      </c>
      <c r="G83" s="4">
        <v>0</v>
      </c>
      <c r="H83" s="4">
        <f t="shared" si="23"/>
        <v>10000000</v>
      </c>
      <c r="I83" s="5"/>
      <c r="J83" s="5"/>
      <c r="K83" s="5"/>
      <c r="L83" s="5"/>
      <c r="M83" s="5"/>
      <c r="N83" s="5"/>
      <c r="O83" s="5"/>
      <c r="P83" s="5"/>
      <c r="Q83" s="5"/>
      <c r="R83" s="148">
        <f t="shared" si="24"/>
        <v>0</v>
      </c>
      <c r="S83" s="148">
        <v>0</v>
      </c>
      <c r="T83" s="148">
        <f t="shared" si="25"/>
        <v>0</v>
      </c>
      <c r="U83" s="36" t="s">
        <v>576</v>
      </c>
    </row>
    <row r="84" spans="1:21" ht="60" x14ac:dyDescent="0.25">
      <c r="A84" s="221" t="s">
        <v>119</v>
      </c>
      <c r="B84" s="30" t="s">
        <v>120</v>
      </c>
      <c r="C84" s="30" t="s">
        <v>121</v>
      </c>
      <c r="D84" s="30">
        <v>520</v>
      </c>
      <c r="E84" s="30" t="s">
        <v>78</v>
      </c>
      <c r="F84" s="14">
        <v>35000000</v>
      </c>
      <c r="G84" s="4">
        <v>10000000</v>
      </c>
      <c r="H84" s="4">
        <f t="shared" si="23"/>
        <v>25000000</v>
      </c>
      <c r="I84" s="5">
        <v>0</v>
      </c>
      <c r="J84" s="5" t="s">
        <v>472</v>
      </c>
      <c r="K84" s="5"/>
      <c r="L84" s="5"/>
      <c r="M84" s="5"/>
      <c r="N84" s="5"/>
      <c r="O84" s="5"/>
      <c r="P84" s="5"/>
      <c r="Q84" s="5"/>
      <c r="R84" s="148">
        <f t="shared" si="24"/>
        <v>28.571428571428569</v>
      </c>
      <c r="S84" s="148">
        <v>20</v>
      </c>
      <c r="T84" s="148">
        <f t="shared" si="25"/>
        <v>5.7142857142857135</v>
      </c>
      <c r="U84" s="36" t="s">
        <v>299</v>
      </c>
    </row>
    <row r="85" spans="1:21" ht="180" x14ac:dyDescent="0.25">
      <c r="A85" s="222"/>
      <c r="B85" s="30" t="s">
        <v>122</v>
      </c>
      <c r="C85" s="30" t="s">
        <v>123</v>
      </c>
      <c r="D85" s="30">
        <v>520</v>
      </c>
      <c r="E85" s="30" t="s">
        <v>78</v>
      </c>
      <c r="F85" s="14">
        <v>20000000</v>
      </c>
      <c r="G85" s="4">
        <v>607874</v>
      </c>
      <c r="H85" s="4">
        <f t="shared" si="23"/>
        <v>19392126</v>
      </c>
      <c r="I85" s="5">
        <v>0</v>
      </c>
      <c r="J85" s="177" t="s">
        <v>473</v>
      </c>
      <c r="K85" s="5"/>
      <c r="L85" s="5"/>
      <c r="M85" s="5"/>
      <c r="N85" s="5"/>
      <c r="O85" s="5"/>
      <c r="P85" s="5"/>
      <c r="Q85" s="5"/>
      <c r="R85" s="148">
        <f t="shared" si="24"/>
        <v>3.0393699999999999</v>
      </c>
      <c r="S85" s="148">
        <v>0</v>
      </c>
      <c r="T85" s="148">
        <f t="shared" si="25"/>
        <v>0</v>
      </c>
      <c r="U85" s="36" t="s">
        <v>577</v>
      </c>
    </row>
    <row r="86" spans="1:21" ht="45" x14ac:dyDescent="0.25">
      <c r="A86" s="222"/>
      <c r="B86" s="30" t="s">
        <v>124</v>
      </c>
      <c r="C86" s="30" t="s">
        <v>125</v>
      </c>
      <c r="D86" s="30">
        <v>520</v>
      </c>
      <c r="E86" s="30" t="s">
        <v>78</v>
      </c>
      <c r="F86" s="14">
        <v>5000000</v>
      </c>
      <c r="G86" s="4">
        <v>0</v>
      </c>
      <c r="H86" s="4">
        <f t="shared" si="23"/>
        <v>5000000</v>
      </c>
      <c r="I86" s="5">
        <v>0</v>
      </c>
      <c r="J86" s="5" t="s">
        <v>471</v>
      </c>
      <c r="K86" s="5"/>
      <c r="L86" s="5"/>
      <c r="M86" s="5"/>
      <c r="N86" s="5"/>
      <c r="O86" s="5"/>
      <c r="P86" s="5"/>
      <c r="Q86" s="5"/>
      <c r="R86" s="148">
        <f t="shared" si="24"/>
        <v>0</v>
      </c>
      <c r="S86" s="148">
        <v>0</v>
      </c>
      <c r="T86" s="148">
        <f t="shared" si="25"/>
        <v>0</v>
      </c>
      <c r="U86" s="36" t="s">
        <v>227</v>
      </c>
    </row>
    <row r="87" spans="1:21" ht="300" x14ac:dyDescent="0.25">
      <c r="A87" s="224"/>
      <c r="B87" s="30" t="s">
        <v>126</v>
      </c>
      <c r="C87" s="30" t="s">
        <v>127</v>
      </c>
      <c r="D87" s="30">
        <v>520</v>
      </c>
      <c r="E87" s="30" t="s">
        <v>78</v>
      </c>
      <c r="F87" s="14">
        <v>20000000</v>
      </c>
      <c r="G87" s="4">
        <v>13028032</v>
      </c>
      <c r="H87" s="4">
        <f t="shared" si="23"/>
        <v>6971968</v>
      </c>
      <c r="I87" s="5"/>
      <c r="J87" s="5"/>
      <c r="K87" s="5"/>
      <c r="L87" s="5"/>
      <c r="M87" s="5"/>
      <c r="N87" s="5"/>
      <c r="O87" s="5"/>
      <c r="P87" s="5"/>
      <c r="Q87" s="5"/>
      <c r="R87" s="148">
        <f t="shared" si="24"/>
        <v>65.140160000000009</v>
      </c>
      <c r="S87" s="148">
        <v>100</v>
      </c>
      <c r="T87" s="148">
        <f t="shared" si="25"/>
        <v>65.140160000000009</v>
      </c>
      <c r="U87" s="36" t="s">
        <v>578</v>
      </c>
    </row>
    <row r="88" spans="1:21" ht="60" x14ac:dyDescent="0.25">
      <c r="A88" s="221" t="s">
        <v>128</v>
      </c>
      <c r="B88" s="30" t="s">
        <v>129</v>
      </c>
      <c r="C88" s="30" t="s">
        <v>130</v>
      </c>
      <c r="D88" s="30">
        <v>520</v>
      </c>
      <c r="E88" s="30" t="s">
        <v>78</v>
      </c>
      <c r="F88" s="14">
        <v>6000000</v>
      </c>
      <c r="G88" s="4">
        <v>0</v>
      </c>
      <c r="H88" s="4">
        <f t="shared" si="23"/>
        <v>6000000</v>
      </c>
      <c r="I88" s="5">
        <v>0</v>
      </c>
      <c r="J88" s="5">
        <v>1</v>
      </c>
      <c r="K88" s="5"/>
      <c r="L88" s="5"/>
      <c r="M88" s="5"/>
      <c r="N88" s="5"/>
      <c r="O88" s="5"/>
      <c r="P88" s="5"/>
      <c r="Q88" s="5"/>
      <c r="R88" s="148">
        <f t="shared" si="24"/>
        <v>0</v>
      </c>
      <c r="S88" s="148">
        <v>0</v>
      </c>
      <c r="T88" s="148">
        <f t="shared" si="25"/>
        <v>0</v>
      </c>
      <c r="U88" s="36" t="s">
        <v>492</v>
      </c>
    </row>
    <row r="89" spans="1:21" ht="60" x14ac:dyDescent="0.25">
      <c r="A89" s="224"/>
      <c r="B89" s="30" t="s">
        <v>131</v>
      </c>
      <c r="C89" s="30" t="s">
        <v>132</v>
      </c>
      <c r="D89" s="30">
        <v>520</v>
      </c>
      <c r="E89" s="30" t="s">
        <v>78</v>
      </c>
      <c r="F89" s="14">
        <v>6000000</v>
      </c>
      <c r="G89" s="4">
        <v>0</v>
      </c>
      <c r="H89" s="4">
        <f t="shared" si="23"/>
        <v>6000000</v>
      </c>
      <c r="I89" s="5">
        <v>0</v>
      </c>
      <c r="J89" s="5">
        <v>1</v>
      </c>
      <c r="K89" s="5"/>
      <c r="L89" s="5"/>
      <c r="M89" s="5"/>
      <c r="N89" s="5"/>
      <c r="O89" s="5"/>
      <c r="P89" s="5"/>
      <c r="Q89" s="5"/>
      <c r="R89" s="148">
        <f t="shared" si="24"/>
        <v>0</v>
      </c>
      <c r="S89" s="148">
        <v>0</v>
      </c>
      <c r="T89" s="148">
        <f t="shared" si="25"/>
        <v>0</v>
      </c>
      <c r="U89" s="36" t="s">
        <v>492</v>
      </c>
    </row>
    <row r="90" spans="1:21" ht="135" x14ac:dyDescent="0.25">
      <c r="A90" s="221" t="s">
        <v>133</v>
      </c>
      <c r="B90" s="30" t="s">
        <v>134</v>
      </c>
      <c r="C90" s="30" t="s">
        <v>135</v>
      </c>
      <c r="D90" s="30">
        <v>520</v>
      </c>
      <c r="E90" s="30" t="s">
        <v>78</v>
      </c>
      <c r="F90" s="14">
        <v>33106800</v>
      </c>
      <c r="G90" s="4">
        <v>33106800</v>
      </c>
      <c r="H90" s="4">
        <f t="shared" si="23"/>
        <v>0</v>
      </c>
      <c r="I90" s="5"/>
      <c r="J90" s="5" t="s">
        <v>475</v>
      </c>
      <c r="K90" s="5"/>
      <c r="L90" s="5"/>
      <c r="M90" s="5"/>
      <c r="N90" s="5"/>
      <c r="O90" s="5"/>
      <c r="P90" s="5"/>
      <c r="Q90" s="5"/>
      <c r="R90" s="148">
        <f t="shared" si="24"/>
        <v>100</v>
      </c>
      <c r="S90" s="148">
        <v>20</v>
      </c>
      <c r="T90" s="148">
        <f t="shared" si="25"/>
        <v>20</v>
      </c>
      <c r="U90" s="36" t="s">
        <v>474</v>
      </c>
    </row>
    <row r="91" spans="1:21" ht="180" x14ac:dyDescent="0.25">
      <c r="A91" s="222"/>
      <c r="B91" s="30" t="s">
        <v>136</v>
      </c>
      <c r="C91" s="30" t="s">
        <v>137</v>
      </c>
      <c r="D91" s="30">
        <v>520</v>
      </c>
      <c r="E91" s="30" t="s">
        <v>78</v>
      </c>
      <c r="F91" s="14">
        <v>15184000</v>
      </c>
      <c r="G91" s="4">
        <v>8451027</v>
      </c>
      <c r="H91" s="4">
        <f t="shared" si="23"/>
        <v>6732973</v>
      </c>
      <c r="I91" s="5"/>
      <c r="J91" s="5"/>
      <c r="K91" s="5"/>
      <c r="L91" s="5"/>
      <c r="M91" s="5"/>
      <c r="N91" s="5"/>
      <c r="O91" s="5"/>
      <c r="P91" s="5"/>
      <c r="Q91" s="5"/>
      <c r="R91" s="148">
        <f t="shared" si="24"/>
        <v>55.657448630136983</v>
      </c>
      <c r="S91" s="148">
        <v>0</v>
      </c>
      <c r="T91" s="148">
        <f t="shared" si="25"/>
        <v>0</v>
      </c>
      <c r="U91" s="36" t="s">
        <v>579</v>
      </c>
    </row>
    <row r="92" spans="1:21" ht="60" x14ac:dyDescent="0.25">
      <c r="A92" s="222"/>
      <c r="B92" s="30" t="s">
        <v>138</v>
      </c>
      <c r="C92" s="30" t="s">
        <v>139</v>
      </c>
      <c r="D92" s="30">
        <v>520</v>
      </c>
      <c r="E92" s="30" t="s">
        <v>78</v>
      </c>
      <c r="F92" s="14">
        <v>17000000</v>
      </c>
      <c r="G92" s="4">
        <v>0</v>
      </c>
      <c r="H92" s="4">
        <f t="shared" si="23"/>
        <v>17000000</v>
      </c>
      <c r="I92" s="5"/>
      <c r="J92" s="5"/>
      <c r="K92" s="5"/>
      <c r="L92" s="5"/>
      <c r="M92" s="5"/>
      <c r="N92" s="5"/>
      <c r="O92" s="5"/>
      <c r="P92" s="5"/>
      <c r="Q92" s="5"/>
      <c r="R92" s="148">
        <f t="shared" si="24"/>
        <v>0</v>
      </c>
      <c r="S92" s="148">
        <v>0</v>
      </c>
      <c r="T92" s="148">
        <f t="shared" si="25"/>
        <v>0</v>
      </c>
      <c r="U92" s="36" t="s">
        <v>493</v>
      </c>
    </row>
    <row r="93" spans="1:21" ht="409.5" x14ac:dyDescent="0.25">
      <c r="A93" s="222"/>
      <c r="B93" s="30" t="s">
        <v>140</v>
      </c>
      <c r="C93" s="30" t="s">
        <v>141</v>
      </c>
      <c r="D93" s="30">
        <v>520</v>
      </c>
      <c r="E93" s="30" t="s">
        <v>78</v>
      </c>
      <c r="F93" s="14">
        <v>300709200</v>
      </c>
      <c r="G93" s="4">
        <v>245879683</v>
      </c>
      <c r="H93" s="4">
        <f t="shared" si="23"/>
        <v>54829517</v>
      </c>
      <c r="I93" s="5"/>
      <c r="J93" s="5"/>
      <c r="K93" s="5"/>
      <c r="L93" s="5"/>
      <c r="M93" s="5"/>
      <c r="N93" s="5"/>
      <c r="O93" s="5"/>
      <c r="P93" s="5"/>
      <c r="Q93" s="5"/>
      <c r="R93" s="148">
        <f t="shared" si="24"/>
        <v>81.766598095435725</v>
      </c>
      <c r="S93" s="148">
        <v>14</v>
      </c>
      <c r="T93" s="148">
        <f t="shared" si="25"/>
        <v>11.447323733361001</v>
      </c>
      <c r="U93" s="36" t="s">
        <v>580</v>
      </c>
    </row>
    <row r="94" spans="1:21" ht="45" x14ac:dyDescent="0.25">
      <c r="A94" s="224"/>
      <c r="B94" s="30" t="s">
        <v>142</v>
      </c>
      <c r="C94" s="30" t="s">
        <v>143</v>
      </c>
      <c r="D94" s="30">
        <v>520</v>
      </c>
      <c r="E94" s="30" t="s">
        <v>144</v>
      </c>
      <c r="F94" s="14">
        <v>31599846</v>
      </c>
      <c r="G94" s="4">
        <v>830000</v>
      </c>
      <c r="H94" s="4">
        <f t="shared" si="23"/>
        <v>30769846</v>
      </c>
      <c r="I94" s="5"/>
      <c r="J94" s="5"/>
      <c r="K94" s="5"/>
      <c r="L94" s="5"/>
      <c r="M94" s="5"/>
      <c r="N94" s="5"/>
      <c r="O94" s="5"/>
      <c r="P94" s="5"/>
      <c r="Q94" s="5"/>
      <c r="R94" s="148">
        <f t="shared" si="24"/>
        <v>2.6265950789760177</v>
      </c>
      <c r="S94" s="148">
        <v>0</v>
      </c>
      <c r="T94" s="148">
        <f t="shared" si="25"/>
        <v>0</v>
      </c>
      <c r="U94" s="36"/>
    </row>
    <row r="95" spans="1:21" x14ac:dyDescent="0.25">
      <c r="A95" s="5" t="s">
        <v>145</v>
      </c>
      <c r="B95" s="30"/>
      <c r="C95" s="30"/>
      <c r="D95" s="30"/>
      <c r="E95" s="30"/>
      <c r="F95" s="14">
        <f>SUM(F63:F94)</f>
        <v>1600540286</v>
      </c>
      <c r="G95" s="4">
        <f>SUM(G63:G94)</f>
        <v>922449293</v>
      </c>
      <c r="H95" s="5"/>
      <c r="I95" s="5"/>
      <c r="J95" s="5"/>
      <c r="K95" s="5"/>
      <c r="L95" s="5"/>
      <c r="M95" s="5"/>
      <c r="N95" s="5"/>
      <c r="O95" s="5"/>
      <c r="P95" s="5"/>
      <c r="Q95" s="5"/>
      <c r="R95" s="5"/>
      <c r="S95" s="5"/>
      <c r="T95" s="5"/>
      <c r="U95" s="58"/>
    </row>
    <row r="97" spans="1:21" ht="51" x14ac:dyDescent="0.25">
      <c r="A97" s="234" t="s">
        <v>300</v>
      </c>
      <c r="B97" s="102" t="s">
        <v>301</v>
      </c>
      <c r="C97" s="59" t="s">
        <v>302</v>
      </c>
      <c r="D97" s="102">
        <v>301</v>
      </c>
      <c r="E97" s="60" t="s">
        <v>303</v>
      </c>
      <c r="F97" s="33">
        <v>85000000</v>
      </c>
      <c r="G97" s="33">
        <v>20610152</v>
      </c>
      <c r="H97" s="61">
        <f>+F97-G97</f>
        <v>64389848</v>
      </c>
      <c r="I97" s="5">
        <v>1215</v>
      </c>
      <c r="J97" s="5">
        <v>1288</v>
      </c>
      <c r="K97" s="5">
        <v>211</v>
      </c>
      <c r="L97" s="5"/>
      <c r="M97" s="5">
        <v>215</v>
      </c>
      <c r="N97" s="5"/>
      <c r="O97" s="5">
        <v>32</v>
      </c>
      <c r="P97" s="5"/>
      <c r="Q97" s="62">
        <f>+K97+M97+O97</f>
        <v>458</v>
      </c>
      <c r="R97" s="148">
        <f>(G97/F97)*100</f>
        <v>24.247237647058821</v>
      </c>
      <c r="S97" s="148">
        <v>64</v>
      </c>
      <c r="T97" s="5"/>
      <c r="U97" s="154" t="s">
        <v>519</v>
      </c>
    </row>
    <row r="98" spans="1:21" ht="30" x14ac:dyDescent="0.25">
      <c r="A98" s="234"/>
      <c r="B98" s="102" t="s">
        <v>304</v>
      </c>
      <c r="C98" s="59" t="s">
        <v>305</v>
      </c>
      <c r="D98" s="102">
        <v>301</v>
      </c>
      <c r="E98" s="60" t="s">
        <v>303</v>
      </c>
      <c r="F98" s="33">
        <v>55000000</v>
      </c>
      <c r="G98" s="33">
        <v>21575587</v>
      </c>
      <c r="H98" s="61">
        <f>+F98-G98</f>
        <v>33424413</v>
      </c>
      <c r="I98" s="5">
        <v>803</v>
      </c>
      <c r="J98" s="5">
        <v>852</v>
      </c>
      <c r="K98" s="5">
        <v>149</v>
      </c>
      <c r="L98" s="5"/>
      <c r="M98" s="5">
        <v>132</v>
      </c>
      <c r="N98" s="5"/>
      <c r="O98" s="5">
        <v>41</v>
      </c>
      <c r="P98" s="5"/>
      <c r="Q98" s="62">
        <f>+K98+M98+O98</f>
        <v>322</v>
      </c>
      <c r="R98" s="148">
        <f t="shared" ref="R98:R105" si="27">(G98/F98)*100</f>
        <v>39.228340000000003</v>
      </c>
      <c r="S98" s="148">
        <v>64</v>
      </c>
      <c r="T98" s="5"/>
      <c r="U98" s="154" t="s">
        <v>520</v>
      </c>
    </row>
    <row r="99" spans="1:21" ht="38.25" x14ac:dyDescent="0.25">
      <c r="A99" s="234"/>
      <c r="B99" s="102" t="s">
        <v>306</v>
      </c>
      <c r="C99" s="59" t="s">
        <v>307</v>
      </c>
      <c r="D99" s="102">
        <v>301</v>
      </c>
      <c r="E99" s="60" t="s">
        <v>303</v>
      </c>
      <c r="F99" s="33">
        <v>30000000</v>
      </c>
      <c r="G99" s="33">
        <v>19305411</v>
      </c>
      <c r="H99" s="61">
        <f>+F99-G99</f>
        <v>10694589</v>
      </c>
      <c r="I99" s="5">
        <v>814</v>
      </c>
      <c r="J99" s="5">
        <v>864</v>
      </c>
      <c r="K99" s="5">
        <v>111</v>
      </c>
      <c r="L99" s="5"/>
      <c r="M99" s="5">
        <v>136</v>
      </c>
      <c r="N99" s="5"/>
      <c r="O99" s="5">
        <v>339</v>
      </c>
      <c r="P99" s="5"/>
      <c r="Q99" s="62">
        <f>+K99+M99+O99</f>
        <v>586</v>
      </c>
      <c r="R99" s="148">
        <f t="shared" si="27"/>
        <v>64.351370000000003</v>
      </c>
      <c r="S99" s="148">
        <v>85</v>
      </c>
      <c r="T99" s="5"/>
      <c r="U99" s="154" t="s">
        <v>521</v>
      </c>
    </row>
    <row r="100" spans="1:21" ht="45" x14ac:dyDescent="0.25">
      <c r="A100" s="234"/>
      <c r="B100" s="102" t="s">
        <v>308</v>
      </c>
      <c r="C100" s="59" t="s">
        <v>309</v>
      </c>
      <c r="D100" s="102">
        <v>301</v>
      </c>
      <c r="E100" s="60" t="s">
        <v>310</v>
      </c>
      <c r="F100" s="33">
        <v>51000000</v>
      </c>
      <c r="G100" s="33">
        <v>13578862</v>
      </c>
      <c r="H100" s="61">
        <f t="shared" ref="H100:H122" si="28">+F100-G100</f>
        <v>37421138</v>
      </c>
      <c r="I100" s="31"/>
      <c r="J100" s="31"/>
      <c r="K100" s="31"/>
      <c r="L100" s="31"/>
      <c r="M100" s="31"/>
      <c r="N100" s="31"/>
      <c r="O100" s="31"/>
      <c r="P100" s="31"/>
      <c r="Q100" s="63"/>
      <c r="R100" s="148">
        <f t="shared" si="27"/>
        <v>26.625219607843135</v>
      </c>
      <c r="S100" s="148">
        <v>0</v>
      </c>
      <c r="T100" s="5"/>
      <c r="U100" s="30" t="s">
        <v>311</v>
      </c>
    </row>
    <row r="101" spans="1:21" ht="135" x14ac:dyDescent="0.25">
      <c r="A101" s="234"/>
      <c r="B101" s="225" t="s">
        <v>312</v>
      </c>
      <c r="C101" s="225" t="s">
        <v>313</v>
      </c>
      <c r="D101" s="225">
        <v>301</v>
      </c>
      <c r="E101" s="226" t="s">
        <v>303</v>
      </c>
      <c r="F101" s="235">
        <v>34000000</v>
      </c>
      <c r="G101" s="227">
        <v>33881302</v>
      </c>
      <c r="H101" s="228">
        <f>+F101-G101</f>
        <v>118698</v>
      </c>
      <c r="I101" s="64" t="s">
        <v>314</v>
      </c>
      <c r="J101" s="31">
        <v>8</v>
      </c>
      <c r="K101" s="31">
        <v>0</v>
      </c>
      <c r="L101" s="31"/>
      <c r="M101" s="31">
        <v>0</v>
      </c>
      <c r="N101" s="31"/>
      <c r="O101" s="31">
        <v>4</v>
      </c>
      <c r="P101" s="31"/>
      <c r="Q101" s="62">
        <f>+K101+M101+O101</f>
        <v>4</v>
      </c>
      <c r="R101" s="249">
        <f t="shared" si="27"/>
        <v>99.650888235294119</v>
      </c>
      <c r="S101" s="148">
        <v>88</v>
      </c>
      <c r="T101" s="5"/>
      <c r="U101" s="155" t="s">
        <v>522</v>
      </c>
    </row>
    <row r="102" spans="1:21" ht="45" x14ac:dyDescent="0.25">
      <c r="A102" s="234"/>
      <c r="B102" s="225"/>
      <c r="C102" s="225"/>
      <c r="D102" s="225"/>
      <c r="E102" s="226"/>
      <c r="F102" s="235"/>
      <c r="G102" s="227"/>
      <c r="H102" s="228"/>
      <c r="I102" s="64" t="s">
        <v>316</v>
      </c>
      <c r="J102" s="65">
        <v>1000</v>
      </c>
      <c r="K102" s="31">
        <v>0</v>
      </c>
      <c r="L102" s="31"/>
      <c r="M102" s="31">
        <v>0</v>
      </c>
      <c r="N102" s="31"/>
      <c r="O102" s="31">
        <v>523</v>
      </c>
      <c r="P102" s="31"/>
      <c r="Q102" s="63">
        <f>+K102+M102+O102</f>
        <v>523</v>
      </c>
      <c r="R102" s="251"/>
      <c r="S102" s="148">
        <v>63</v>
      </c>
      <c r="T102" s="5"/>
      <c r="U102" s="5" t="s">
        <v>315</v>
      </c>
    </row>
    <row r="103" spans="1:21" ht="28.5" customHeight="1" x14ac:dyDescent="0.25">
      <c r="A103" s="234"/>
      <c r="B103" s="102" t="s">
        <v>317</v>
      </c>
      <c r="C103" s="59" t="s">
        <v>318</v>
      </c>
      <c r="D103" s="102">
        <v>301</v>
      </c>
      <c r="E103" s="60" t="s">
        <v>72</v>
      </c>
      <c r="F103" s="33">
        <v>60000000</v>
      </c>
      <c r="G103" s="33">
        <v>49952466</v>
      </c>
      <c r="H103" s="61">
        <f>+F103-G103</f>
        <v>10047534</v>
      </c>
      <c r="I103" s="31"/>
      <c r="J103" s="31"/>
      <c r="K103" s="31"/>
      <c r="L103" s="31"/>
      <c r="M103" s="31"/>
      <c r="N103" s="31"/>
      <c r="O103" s="31"/>
      <c r="P103" s="31"/>
      <c r="Q103" s="63"/>
      <c r="R103" s="148">
        <f t="shared" si="27"/>
        <v>83.254109999999997</v>
      </c>
      <c r="S103" s="148">
        <v>0</v>
      </c>
      <c r="T103" s="5"/>
      <c r="U103" s="5"/>
    </row>
    <row r="104" spans="1:21" ht="30" x14ac:dyDescent="0.25">
      <c r="A104" s="234"/>
      <c r="B104" s="102" t="s">
        <v>319</v>
      </c>
      <c r="C104" s="59" t="s">
        <v>320</v>
      </c>
      <c r="D104" s="102">
        <v>301</v>
      </c>
      <c r="E104" s="60" t="s">
        <v>321</v>
      </c>
      <c r="F104" s="33">
        <v>20000000</v>
      </c>
      <c r="G104" s="33">
        <v>0</v>
      </c>
      <c r="H104" s="61">
        <f t="shared" si="28"/>
        <v>20000000</v>
      </c>
      <c r="I104" s="31"/>
      <c r="J104" s="31"/>
      <c r="K104" s="31">
        <v>0</v>
      </c>
      <c r="L104" s="31"/>
      <c r="M104" s="31">
        <v>0</v>
      </c>
      <c r="N104" s="31"/>
      <c r="O104" s="31">
        <v>0</v>
      </c>
      <c r="P104" s="31"/>
      <c r="Q104" s="63">
        <f>+K104+M104+O104</f>
        <v>0</v>
      </c>
      <c r="R104" s="148">
        <f t="shared" si="27"/>
        <v>0</v>
      </c>
      <c r="S104" s="148">
        <v>0</v>
      </c>
      <c r="T104" s="5"/>
      <c r="U104" s="5"/>
    </row>
    <row r="105" spans="1:21" ht="30" x14ac:dyDescent="0.25">
      <c r="A105" s="234"/>
      <c r="B105" s="225" t="s">
        <v>322</v>
      </c>
      <c r="C105" s="225" t="s">
        <v>323</v>
      </c>
      <c r="D105" s="225">
        <v>301</v>
      </c>
      <c r="E105" s="226" t="s">
        <v>303</v>
      </c>
      <c r="F105" s="227">
        <v>26000000</v>
      </c>
      <c r="G105" s="227">
        <v>10997750</v>
      </c>
      <c r="H105" s="228">
        <f>+F105-G105</f>
        <v>15002250</v>
      </c>
      <c r="I105" s="64" t="s">
        <v>324</v>
      </c>
      <c r="J105" s="83"/>
      <c r="K105" s="31">
        <v>0</v>
      </c>
      <c r="L105" s="31"/>
      <c r="M105" s="31">
        <v>0</v>
      </c>
      <c r="N105" s="31"/>
      <c r="O105" s="31">
        <v>30</v>
      </c>
      <c r="P105" s="31"/>
      <c r="Q105" s="63">
        <f>+O105+M105+K105</f>
        <v>30</v>
      </c>
      <c r="R105" s="249">
        <f t="shared" si="27"/>
        <v>42.299038461538466</v>
      </c>
      <c r="S105" s="148"/>
      <c r="T105" s="5"/>
      <c r="U105" s="252" t="s">
        <v>523</v>
      </c>
    </row>
    <row r="106" spans="1:21" ht="45" x14ac:dyDescent="0.25">
      <c r="A106" s="234"/>
      <c r="B106" s="225"/>
      <c r="C106" s="225"/>
      <c r="D106" s="225"/>
      <c r="E106" s="226"/>
      <c r="F106" s="227"/>
      <c r="G106" s="227"/>
      <c r="H106" s="228"/>
      <c r="I106" s="64" t="s">
        <v>325</v>
      </c>
      <c r="J106" s="31">
        <v>500</v>
      </c>
      <c r="K106" s="31">
        <v>0</v>
      </c>
      <c r="L106" s="31"/>
      <c r="M106" s="31">
        <v>0</v>
      </c>
      <c r="N106" s="31"/>
      <c r="O106" s="31">
        <v>200</v>
      </c>
      <c r="P106" s="31"/>
      <c r="Q106" s="63">
        <f>+O106+M106+K106</f>
        <v>200</v>
      </c>
      <c r="R106" s="250"/>
      <c r="S106" s="148">
        <v>71</v>
      </c>
      <c r="T106" s="5"/>
      <c r="U106" s="253"/>
    </row>
    <row r="107" spans="1:21" ht="30.75" thickBot="1" x14ac:dyDescent="0.3">
      <c r="A107" s="234"/>
      <c r="B107" s="225"/>
      <c r="C107" s="225"/>
      <c r="D107" s="225"/>
      <c r="E107" s="226"/>
      <c r="F107" s="227"/>
      <c r="G107" s="227"/>
      <c r="H107" s="228"/>
      <c r="I107" s="64" t="s">
        <v>326</v>
      </c>
      <c r="J107" s="31">
        <v>10</v>
      </c>
      <c r="K107" s="31">
        <v>0</v>
      </c>
      <c r="L107" s="31"/>
      <c r="M107" s="31"/>
      <c r="N107" s="31"/>
      <c r="O107" s="31">
        <v>5</v>
      </c>
      <c r="P107" s="31"/>
      <c r="Q107" s="63">
        <f>+O107+M107+K107</f>
        <v>5</v>
      </c>
      <c r="R107" s="251"/>
      <c r="S107" s="148"/>
      <c r="T107" s="5"/>
      <c r="U107" s="254"/>
    </row>
    <row r="108" spans="1:21" ht="38.25" x14ac:dyDescent="0.25">
      <c r="A108" s="229" t="s">
        <v>327</v>
      </c>
      <c r="B108" s="230" t="s">
        <v>328</v>
      </c>
      <c r="C108" s="66" t="s">
        <v>329</v>
      </c>
      <c r="D108" s="231">
        <v>301</v>
      </c>
      <c r="E108" s="67" t="s">
        <v>303</v>
      </c>
      <c r="F108" s="232">
        <v>323000000</v>
      </c>
      <c r="G108" s="232">
        <v>216275039</v>
      </c>
      <c r="H108" s="233">
        <f>+F108-G108</f>
        <v>106724961</v>
      </c>
      <c r="I108" s="84" t="s">
        <v>330</v>
      </c>
      <c r="J108" s="68">
        <v>11995</v>
      </c>
      <c r="K108" s="31">
        <v>0</v>
      </c>
      <c r="L108" s="31"/>
      <c r="M108" s="31">
        <v>0</v>
      </c>
      <c r="N108" s="31"/>
      <c r="O108" s="31"/>
      <c r="P108" s="31"/>
      <c r="Q108" s="62">
        <f t="shared" ref="Q108:Q113" si="29">+K108+M108+O108</f>
        <v>0</v>
      </c>
      <c r="R108" s="249">
        <f t="shared" ref="R108" si="30">(G108/F108)*100</f>
        <v>66.958216408668733</v>
      </c>
      <c r="S108" s="148"/>
      <c r="T108" s="5"/>
      <c r="U108" s="156" t="s">
        <v>524</v>
      </c>
    </row>
    <row r="109" spans="1:21" ht="30" x14ac:dyDescent="0.25">
      <c r="A109" s="229"/>
      <c r="B109" s="230"/>
      <c r="C109" s="66" t="s">
        <v>331</v>
      </c>
      <c r="D109" s="231"/>
      <c r="E109" s="67" t="s">
        <v>303</v>
      </c>
      <c r="F109" s="232"/>
      <c r="G109" s="232"/>
      <c r="H109" s="233"/>
      <c r="I109" s="64" t="s">
        <v>332</v>
      </c>
      <c r="J109" s="68">
        <v>9631</v>
      </c>
      <c r="K109" s="31">
        <v>0</v>
      </c>
      <c r="L109" s="31"/>
      <c r="M109" s="31">
        <v>0</v>
      </c>
      <c r="N109" s="31"/>
      <c r="O109" s="69">
        <v>7877</v>
      </c>
      <c r="P109" s="31"/>
      <c r="Q109" s="70">
        <f t="shared" si="29"/>
        <v>7877</v>
      </c>
      <c r="R109" s="250"/>
      <c r="S109" s="148">
        <v>128</v>
      </c>
      <c r="T109" s="5"/>
      <c r="U109" s="157" t="s">
        <v>525</v>
      </c>
    </row>
    <row r="110" spans="1:21" ht="75.75" thickBot="1" x14ac:dyDescent="0.3">
      <c r="A110" s="229"/>
      <c r="B110" s="230"/>
      <c r="C110" s="67" t="s">
        <v>333</v>
      </c>
      <c r="D110" s="231"/>
      <c r="E110" s="67" t="s">
        <v>303</v>
      </c>
      <c r="F110" s="232"/>
      <c r="G110" s="232"/>
      <c r="H110" s="233"/>
      <c r="I110" s="5" t="s">
        <v>334</v>
      </c>
      <c r="J110" s="72">
        <v>211</v>
      </c>
      <c r="K110" s="5">
        <v>32</v>
      </c>
      <c r="L110" s="5"/>
      <c r="M110" s="5">
        <v>38</v>
      </c>
      <c r="N110" s="5"/>
      <c r="O110" s="5">
        <v>9</v>
      </c>
      <c r="P110" s="5"/>
      <c r="Q110" s="70">
        <f t="shared" si="29"/>
        <v>79</v>
      </c>
      <c r="R110" s="251"/>
      <c r="S110" s="148">
        <v>51</v>
      </c>
      <c r="T110" s="5"/>
      <c r="U110" s="158" t="s">
        <v>526</v>
      </c>
    </row>
    <row r="111" spans="1:21" ht="30" x14ac:dyDescent="0.25">
      <c r="A111" s="240" t="s">
        <v>335</v>
      </c>
      <c r="B111" s="241" t="s">
        <v>336</v>
      </c>
      <c r="C111" s="71" t="s">
        <v>337</v>
      </c>
      <c r="D111" s="242">
        <v>301</v>
      </c>
      <c r="E111" s="242" t="s">
        <v>338</v>
      </c>
      <c r="F111" s="236">
        <v>325425485</v>
      </c>
      <c r="G111" s="236">
        <v>136472082</v>
      </c>
      <c r="H111" s="237">
        <f>+F111-G111</f>
        <v>188953403</v>
      </c>
      <c r="I111" s="5" t="s">
        <v>565</v>
      </c>
      <c r="J111" s="72">
        <v>212</v>
      </c>
      <c r="K111" s="5">
        <v>100</v>
      </c>
      <c r="L111" s="5"/>
      <c r="M111" s="5">
        <v>90</v>
      </c>
      <c r="N111" s="5"/>
      <c r="O111" s="5">
        <v>32</v>
      </c>
      <c r="P111" s="5"/>
      <c r="Q111" s="70">
        <f t="shared" si="29"/>
        <v>222</v>
      </c>
      <c r="R111" s="249">
        <f t="shared" ref="R111" si="31">(G111/F111)*100</f>
        <v>41.936507216083584</v>
      </c>
      <c r="S111" s="148">
        <v>46</v>
      </c>
      <c r="T111" s="5"/>
      <c r="U111" s="159" t="s">
        <v>527</v>
      </c>
    </row>
    <row r="112" spans="1:21" ht="15.75" x14ac:dyDescent="0.25">
      <c r="A112" s="240"/>
      <c r="B112" s="241"/>
      <c r="C112" s="71" t="s">
        <v>470</v>
      </c>
      <c r="D112" s="242"/>
      <c r="E112" s="242"/>
      <c r="F112" s="236"/>
      <c r="G112" s="236"/>
      <c r="H112" s="237"/>
      <c r="I112" s="5" t="s">
        <v>566</v>
      </c>
      <c r="J112" s="72">
        <v>16</v>
      </c>
      <c r="K112" s="5">
        <v>0</v>
      </c>
      <c r="L112" s="5"/>
      <c r="M112" s="5">
        <v>0</v>
      </c>
      <c r="N112" s="5"/>
      <c r="O112" s="5">
        <v>8</v>
      </c>
      <c r="P112" s="5"/>
      <c r="Q112" s="70">
        <f t="shared" si="29"/>
        <v>8</v>
      </c>
      <c r="R112" s="250"/>
      <c r="S112" s="148">
        <v>50</v>
      </c>
      <c r="T112" s="5"/>
      <c r="U112" s="155" t="s">
        <v>528</v>
      </c>
    </row>
    <row r="113" spans="1:21" ht="16.5" thickBot="1" x14ac:dyDescent="0.3">
      <c r="A113" s="240"/>
      <c r="B113" s="241"/>
      <c r="C113" s="71" t="s">
        <v>469</v>
      </c>
      <c r="D113" s="242"/>
      <c r="E113" s="242"/>
      <c r="F113" s="236"/>
      <c r="G113" s="236"/>
      <c r="H113" s="237"/>
      <c r="I113" s="5" t="s">
        <v>476</v>
      </c>
      <c r="J113" s="5">
        <v>16</v>
      </c>
      <c r="K113" s="5">
        <v>0</v>
      </c>
      <c r="L113" s="5"/>
      <c r="M113" s="5">
        <v>0</v>
      </c>
      <c r="N113" s="5"/>
      <c r="O113" s="5">
        <v>7</v>
      </c>
      <c r="P113" s="5"/>
      <c r="Q113" s="70">
        <f t="shared" si="29"/>
        <v>7</v>
      </c>
      <c r="R113" s="251"/>
      <c r="S113" s="148">
        <v>44</v>
      </c>
      <c r="T113" s="5"/>
      <c r="U113" s="160" t="s">
        <v>529</v>
      </c>
    </row>
    <row r="114" spans="1:21" ht="76.5" customHeight="1" x14ac:dyDescent="0.25">
      <c r="A114" s="243" t="s">
        <v>339</v>
      </c>
      <c r="B114" s="245" t="s">
        <v>340</v>
      </c>
      <c r="C114" s="85" t="s">
        <v>341</v>
      </c>
      <c r="D114" s="247">
        <v>301</v>
      </c>
      <c r="E114" s="85" t="s">
        <v>342</v>
      </c>
      <c r="F114" s="86">
        <v>72940000</v>
      </c>
      <c r="G114" s="86">
        <v>19420000</v>
      </c>
      <c r="H114" s="88">
        <f t="shared" si="28"/>
        <v>53520000</v>
      </c>
      <c r="I114" s="5"/>
      <c r="J114" s="5">
        <v>11</v>
      </c>
      <c r="K114" s="5">
        <v>0</v>
      </c>
      <c r="L114" s="5"/>
      <c r="M114" s="5">
        <v>0</v>
      </c>
      <c r="N114" s="5"/>
      <c r="O114" s="5">
        <v>0</v>
      </c>
      <c r="P114" s="5"/>
      <c r="Q114" s="163">
        <v>0</v>
      </c>
      <c r="R114" s="249">
        <f t="shared" ref="R114" si="32">(G114/F114)*100</f>
        <v>26.624622977789965</v>
      </c>
      <c r="S114" s="148">
        <v>0</v>
      </c>
      <c r="T114" s="5"/>
      <c r="U114" s="5"/>
    </row>
    <row r="115" spans="1:21" ht="38.25" customHeight="1" thickBot="1" x14ac:dyDescent="0.3">
      <c r="A115" s="244"/>
      <c r="B115" s="246"/>
      <c r="C115" s="85" t="s">
        <v>426</v>
      </c>
      <c r="D115" s="248"/>
      <c r="E115" s="85"/>
      <c r="F115" s="86"/>
      <c r="G115" s="87"/>
      <c r="H115" s="88"/>
      <c r="I115" s="5"/>
      <c r="J115" s="5">
        <v>8</v>
      </c>
      <c r="K115" s="5"/>
      <c r="L115" s="5"/>
      <c r="M115" s="5"/>
      <c r="N115" s="5"/>
      <c r="O115" s="5"/>
      <c r="P115" s="5"/>
      <c r="Q115" s="79"/>
      <c r="R115" s="251"/>
      <c r="S115" s="148"/>
      <c r="T115" s="5"/>
      <c r="U115" s="153" t="s">
        <v>530</v>
      </c>
    </row>
    <row r="116" spans="1:21" ht="75.75" thickBot="1" x14ac:dyDescent="0.3">
      <c r="A116" s="238" t="s">
        <v>343</v>
      </c>
      <c r="B116" s="239" t="s">
        <v>344</v>
      </c>
      <c r="C116" s="73" t="s">
        <v>345</v>
      </c>
      <c r="D116" s="73">
        <v>301</v>
      </c>
      <c r="E116" s="73" t="s">
        <v>303</v>
      </c>
      <c r="F116" s="74">
        <v>1272000000</v>
      </c>
      <c r="G116" s="74">
        <v>1264408143</v>
      </c>
      <c r="H116" s="76">
        <f t="shared" si="28"/>
        <v>7591857</v>
      </c>
      <c r="I116" s="77" t="s">
        <v>427</v>
      </c>
      <c r="J116" s="78">
        <v>550810</v>
      </c>
      <c r="K116" s="5">
        <v>59195</v>
      </c>
      <c r="L116" s="5"/>
      <c r="M116" s="78">
        <v>54377</v>
      </c>
      <c r="N116" s="5"/>
      <c r="O116" s="78">
        <v>11862</v>
      </c>
      <c r="P116" s="5"/>
      <c r="Q116" s="79">
        <f t="shared" ref="Q116:Q121" si="33">+O116+M116+K116</f>
        <v>125434</v>
      </c>
      <c r="R116" s="249">
        <f t="shared" ref="R116" si="34">(G116/F116)*100</f>
        <v>99.403155896226409</v>
      </c>
      <c r="S116" s="148">
        <v>38</v>
      </c>
      <c r="T116" s="5"/>
      <c r="U116" s="161" t="s">
        <v>531</v>
      </c>
    </row>
    <row r="117" spans="1:21" ht="45.75" thickBot="1" x14ac:dyDescent="0.3">
      <c r="A117" s="238"/>
      <c r="B117" s="239"/>
      <c r="C117" s="73" t="s">
        <v>346</v>
      </c>
      <c r="D117" s="73">
        <v>301</v>
      </c>
      <c r="E117" s="73"/>
      <c r="F117" s="74">
        <v>0</v>
      </c>
      <c r="G117" s="75"/>
      <c r="H117" s="76">
        <f t="shared" si="28"/>
        <v>0</v>
      </c>
      <c r="I117" s="77" t="s">
        <v>347</v>
      </c>
      <c r="J117" s="78">
        <v>46800</v>
      </c>
      <c r="K117" s="5">
        <v>7200</v>
      </c>
      <c r="L117" s="5"/>
      <c r="M117" s="78">
        <v>8400</v>
      </c>
      <c r="N117" s="5"/>
      <c r="O117" s="78">
        <v>1000</v>
      </c>
      <c r="P117" s="5"/>
      <c r="Q117" s="79">
        <f t="shared" si="33"/>
        <v>16600</v>
      </c>
      <c r="R117" s="250"/>
      <c r="S117" s="148">
        <v>64</v>
      </c>
      <c r="T117" s="5"/>
      <c r="U117" s="161" t="s">
        <v>532</v>
      </c>
    </row>
    <row r="118" spans="1:21" ht="45.75" thickBot="1" x14ac:dyDescent="0.3">
      <c r="A118" s="238"/>
      <c r="B118" s="239"/>
      <c r="C118" s="73" t="s">
        <v>348</v>
      </c>
      <c r="D118" s="73">
        <v>301</v>
      </c>
      <c r="E118" s="73"/>
      <c r="F118" s="74">
        <v>0</v>
      </c>
      <c r="G118" s="75"/>
      <c r="H118" s="76">
        <f t="shared" si="28"/>
        <v>0</v>
      </c>
      <c r="I118" s="77" t="s">
        <v>349</v>
      </c>
      <c r="J118" s="78">
        <v>23850</v>
      </c>
      <c r="K118" s="5">
        <v>2788</v>
      </c>
      <c r="L118" s="5"/>
      <c r="M118" s="78">
        <v>3583</v>
      </c>
      <c r="N118" s="5"/>
      <c r="O118" s="78">
        <v>600</v>
      </c>
      <c r="P118" s="5"/>
      <c r="Q118" s="79">
        <f t="shared" si="33"/>
        <v>6971</v>
      </c>
      <c r="R118" s="250"/>
      <c r="S118" s="148">
        <v>47</v>
      </c>
      <c r="T118" s="5"/>
      <c r="U118" s="161" t="s">
        <v>533</v>
      </c>
    </row>
    <row r="119" spans="1:21" ht="45.75" thickBot="1" x14ac:dyDescent="0.3">
      <c r="A119" s="238"/>
      <c r="B119" s="239"/>
      <c r="C119" s="73" t="s">
        <v>350</v>
      </c>
      <c r="D119" s="73">
        <v>301</v>
      </c>
      <c r="E119" s="73"/>
      <c r="F119" s="74">
        <v>0</v>
      </c>
      <c r="G119" s="75"/>
      <c r="H119" s="76">
        <f t="shared" si="28"/>
        <v>0</v>
      </c>
      <c r="I119" s="77" t="s">
        <v>351</v>
      </c>
      <c r="J119" s="78">
        <v>23850</v>
      </c>
      <c r="K119" s="5">
        <v>3150</v>
      </c>
      <c r="L119" s="5"/>
      <c r="M119" s="78">
        <v>3000</v>
      </c>
      <c r="N119" s="5"/>
      <c r="O119" s="78">
        <v>450</v>
      </c>
      <c r="P119" s="5"/>
      <c r="Q119" s="79">
        <f t="shared" si="33"/>
        <v>6600</v>
      </c>
      <c r="R119" s="251"/>
      <c r="S119" s="148">
        <v>49</v>
      </c>
      <c r="T119" s="5"/>
      <c r="U119" s="161" t="s">
        <v>534</v>
      </c>
    </row>
    <row r="120" spans="1:21" ht="45" x14ac:dyDescent="0.25">
      <c r="A120" s="238"/>
      <c r="B120" s="103" t="s">
        <v>352</v>
      </c>
      <c r="C120" s="73" t="s">
        <v>353</v>
      </c>
      <c r="D120" s="73">
        <v>301</v>
      </c>
      <c r="E120" s="73" t="s">
        <v>303</v>
      </c>
      <c r="F120" s="74">
        <v>20000000</v>
      </c>
      <c r="G120" s="74">
        <v>11486724</v>
      </c>
      <c r="H120" s="76">
        <f t="shared" si="28"/>
        <v>8513276</v>
      </c>
      <c r="I120" s="5" t="s">
        <v>354</v>
      </c>
      <c r="J120" s="5">
        <v>159</v>
      </c>
      <c r="K120" s="5">
        <v>74</v>
      </c>
      <c r="L120" s="5"/>
      <c r="M120" s="5">
        <v>70</v>
      </c>
      <c r="N120" s="5"/>
      <c r="O120" s="5">
        <v>10</v>
      </c>
      <c r="P120" s="5"/>
      <c r="Q120" s="79">
        <v>154</v>
      </c>
      <c r="R120" s="148">
        <f t="shared" ref="R120:R122" si="35">(G120/F120)*100</f>
        <v>57.433619999999998</v>
      </c>
      <c r="S120" s="148">
        <v>97</v>
      </c>
      <c r="T120" s="5"/>
      <c r="U120" s="161" t="s">
        <v>535</v>
      </c>
    </row>
    <row r="121" spans="1:21" ht="30.75" thickBot="1" x14ac:dyDescent="0.3">
      <c r="A121" s="238"/>
      <c r="B121" s="103" t="s">
        <v>355</v>
      </c>
      <c r="C121" s="73" t="s">
        <v>356</v>
      </c>
      <c r="D121" s="73">
        <v>301</v>
      </c>
      <c r="E121" s="73" t="s">
        <v>303</v>
      </c>
      <c r="F121" s="74">
        <v>100000000</v>
      </c>
      <c r="G121" s="74">
        <v>84458115</v>
      </c>
      <c r="H121" s="76">
        <f t="shared" si="28"/>
        <v>15541885</v>
      </c>
      <c r="I121" s="5" t="s">
        <v>357</v>
      </c>
      <c r="J121" s="5">
        <v>30</v>
      </c>
      <c r="K121" s="5">
        <v>2</v>
      </c>
      <c r="L121" s="5"/>
      <c r="M121" s="5">
        <v>0</v>
      </c>
      <c r="N121" s="5"/>
      <c r="O121" s="5">
        <v>1</v>
      </c>
      <c r="P121" s="5"/>
      <c r="Q121" s="79">
        <f t="shared" si="33"/>
        <v>3</v>
      </c>
      <c r="R121" s="148">
        <f t="shared" si="35"/>
        <v>84.458115000000006</v>
      </c>
      <c r="S121" s="148">
        <v>77</v>
      </c>
      <c r="T121" s="5"/>
      <c r="U121" s="162" t="s">
        <v>536</v>
      </c>
    </row>
    <row r="122" spans="1:21" ht="89.25" x14ac:dyDescent="0.25">
      <c r="A122" s="89" t="s">
        <v>358</v>
      </c>
      <c r="B122" s="104" t="s">
        <v>359</v>
      </c>
      <c r="C122" s="90" t="s">
        <v>360</v>
      </c>
      <c r="D122" s="90">
        <v>301</v>
      </c>
      <c r="E122" s="90" t="s">
        <v>303</v>
      </c>
      <c r="F122" s="91">
        <v>50000000</v>
      </c>
      <c r="G122" s="91">
        <v>30058973</v>
      </c>
      <c r="H122" s="92">
        <f t="shared" si="28"/>
        <v>19941027</v>
      </c>
      <c r="I122" s="30" t="s">
        <v>361</v>
      </c>
      <c r="J122" s="4">
        <v>9668</v>
      </c>
      <c r="K122" s="5"/>
      <c r="L122" s="5"/>
      <c r="M122" s="5"/>
      <c r="N122" s="5"/>
      <c r="O122" s="5"/>
      <c r="P122" s="5"/>
      <c r="Q122" s="62"/>
      <c r="R122" s="148">
        <f t="shared" si="35"/>
        <v>60.117946000000003</v>
      </c>
      <c r="S122" s="148">
        <v>0</v>
      </c>
      <c r="T122" s="5"/>
      <c r="U122" s="5"/>
    </row>
    <row r="123" spans="1:21" ht="15.75" x14ac:dyDescent="0.25">
      <c r="A123" s="80" t="s">
        <v>362</v>
      </c>
      <c r="B123" s="81"/>
      <c r="C123" s="30"/>
      <c r="D123" s="30"/>
      <c r="E123" s="30"/>
      <c r="F123" s="82">
        <f>SUM(F97:F122)</f>
        <v>2524365485</v>
      </c>
      <c r="G123" s="4">
        <f>SUM(G97:G122)</f>
        <v>1932480606</v>
      </c>
      <c r="H123" s="5"/>
      <c r="I123" s="5"/>
      <c r="J123" s="5"/>
      <c r="K123" s="5"/>
      <c r="L123" s="5"/>
      <c r="M123" s="5"/>
      <c r="N123" s="5"/>
      <c r="O123" s="5"/>
      <c r="P123" s="5"/>
      <c r="Q123" s="62"/>
      <c r="R123" s="5"/>
      <c r="S123" s="5"/>
      <c r="T123" s="5"/>
      <c r="U123" s="5"/>
    </row>
    <row r="126" spans="1:21" ht="105" x14ac:dyDescent="0.25">
      <c r="A126" s="217" t="s">
        <v>363</v>
      </c>
      <c r="B126" s="30" t="s">
        <v>364</v>
      </c>
      <c r="C126" s="30" t="s">
        <v>365</v>
      </c>
      <c r="D126" s="30">
        <v>111</v>
      </c>
      <c r="E126" s="30" t="s">
        <v>366</v>
      </c>
      <c r="F126" s="14">
        <v>2847721350</v>
      </c>
      <c r="G126" s="98">
        <v>191371395</v>
      </c>
      <c r="H126" s="4">
        <f t="shared" ref="H126:H135" si="36">+F126-G126</f>
        <v>2656349955</v>
      </c>
      <c r="I126" s="5">
        <v>48124</v>
      </c>
      <c r="J126" s="5">
        <v>1444</v>
      </c>
      <c r="K126" s="5"/>
      <c r="L126" s="5"/>
      <c r="M126" s="5"/>
      <c r="N126" s="5"/>
      <c r="O126" s="5"/>
      <c r="P126" s="5"/>
      <c r="Q126" s="5"/>
      <c r="R126" s="148">
        <f t="shared" ref="R126:R128" si="37">(G126/F126)*100</f>
        <v>6.7201587332271817</v>
      </c>
      <c r="S126" s="148">
        <v>7</v>
      </c>
      <c r="T126" s="5"/>
      <c r="U126" s="93" t="s">
        <v>513</v>
      </c>
    </row>
    <row r="127" spans="1:21" ht="195" x14ac:dyDescent="0.25">
      <c r="A127" s="217"/>
      <c r="B127" s="30" t="s">
        <v>367</v>
      </c>
      <c r="C127" s="30" t="s">
        <v>368</v>
      </c>
      <c r="D127" s="30">
        <v>111</v>
      </c>
      <c r="E127" s="30" t="s">
        <v>369</v>
      </c>
      <c r="F127" s="14">
        <v>1088479836</v>
      </c>
      <c r="G127" s="99">
        <v>567148831</v>
      </c>
      <c r="H127" s="4">
        <f t="shared" si="36"/>
        <v>521331005</v>
      </c>
      <c r="I127" s="5">
        <v>55000</v>
      </c>
      <c r="J127" s="5">
        <v>3300</v>
      </c>
      <c r="K127" s="5"/>
      <c r="L127" s="5"/>
      <c r="M127" s="5"/>
      <c r="N127" s="5"/>
      <c r="O127" s="5"/>
      <c r="P127" s="5"/>
      <c r="Q127" s="5">
        <v>1345</v>
      </c>
      <c r="R127" s="148">
        <f t="shared" si="37"/>
        <v>52.104670407509502</v>
      </c>
      <c r="S127" s="148">
        <v>41</v>
      </c>
      <c r="T127" s="5"/>
      <c r="U127" s="93" t="s">
        <v>514</v>
      </c>
    </row>
    <row r="128" spans="1:21" ht="99.75" customHeight="1" x14ac:dyDescent="0.25">
      <c r="A128" s="217"/>
      <c r="B128" s="30" t="s">
        <v>370</v>
      </c>
      <c r="C128" s="30" t="s">
        <v>371</v>
      </c>
      <c r="D128" s="30">
        <v>111</v>
      </c>
      <c r="E128" s="30" t="s">
        <v>372</v>
      </c>
      <c r="F128" s="14">
        <v>100000000</v>
      </c>
      <c r="G128" s="14">
        <v>44638040</v>
      </c>
      <c r="H128" s="4">
        <f t="shared" si="36"/>
        <v>55361960</v>
      </c>
      <c r="I128" s="5"/>
      <c r="J128" s="5"/>
      <c r="K128" s="5"/>
      <c r="L128" s="5"/>
      <c r="M128" s="5"/>
      <c r="N128" s="5"/>
      <c r="O128" s="5"/>
      <c r="P128" s="5"/>
      <c r="Q128" s="5"/>
      <c r="R128" s="148">
        <f t="shared" si="37"/>
        <v>44.638040000000004</v>
      </c>
      <c r="S128" s="148">
        <v>0</v>
      </c>
      <c r="T128" s="5"/>
      <c r="U128" s="93" t="s">
        <v>515</v>
      </c>
    </row>
    <row r="129" spans="1:21" ht="409.5" x14ac:dyDescent="0.25">
      <c r="A129" s="217" t="s">
        <v>373</v>
      </c>
      <c r="B129" s="30" t="s">
        <v>374</v>
      </c>
      <c r="C129" s="30" t="s">
        <v>375</v>
      </c>
      <c r="D129" s="30">
        <v>211</v>
      </c>
      <c r="E129" s="30" t="s">
        <v>369</v>
      </c>
      <c r="F129" s="14">
        <v>2379879497</v>
      </c>
      <c r="G129" s="99">
        <v>662328359</v>
      </c>
      <c r="H129" s="4">
        <f t="shared" si="36"/>
        <v>1717551138</v>
      </c>
      <c r="I129" s="115">
        <v>1120</v>
      </c>
      <c r="J129" s="115">
        <v>1736</v>
      </c>
      <c r="K129" s="5"/>
      <c r="L129" s="5"/>
      <c r="M129" s="5"/>
      <c r="N129" s="5"/>
      <c r="O129" s="5"/>
      <c r="P129" s="5"/>
      <c r="Q129" s="5"/>
      <c r="R129" s="148">
        <f t="shared" ref="R129:R144" si="38">(G129/F129)*100</f>
        <v>27.830331738851061</v>
      </c>
      <c r="S129" s="148">
        <v>38</v>
      </c>
      <c r="T129" s="5"/>
      <c r="U129" s="93" t="s">
        <v>516</v>
      </c>
    </row>
    <row r="130" spans="1:21" ht="133.5" customHeight="1" x14ac:dyDescent="0.25">
      <c r="A130" s="217"/>
      <c r="B130" s="30" t="s">
        <v>376</v>
      </c>
      <c r="C130" s="30" t="s">
        <v>377</v>
      </c>
      <c r="D130" s="30">
        <v>211</v>
      </c>
      <c r="E130" s="30" t="s">
        <v>372</v>
      </c>
      <c r="F130" s="14">
        <v>310432388</v>
      </c>
      <c r="G130" s="98">
        <v>66265752</v>
      </c>
      <c r="H130" s="4">
        <f t="shared" si="36"/>
        <v>244166636</v>
      </c>
      <c r="I130" s="5"/>
      <c r="J130" s="5"/>
      <c r="K130" s="5"/>
      <c r="L130" s="5"/>
      <c r="M130" s="5"/>
      <c r="N130" s="5"/>
      <c r="O130" s="5"/>
      <c r="P130" s="5"/>
      <c r="Q130" s="5"/>
      <c r="R130" s="148">
        <f t="shared" si="38"/>
        <v>21.346275247542792</v>
      </c>
      <c r="S130" s="148">
        <v>21</v>
      </c>
      <c r="T130" s="5"/>
      <c r="U130" s="94" t="s">
        <v>517</v>
      </c>
    </row>
    <row r="131" spans="1:21" ht="30" x14ac:dyDescent="0.25">
      <c r="A131" s="217"/>
      <c r="B131" s="30" t="s">
        <v>378</v>
      </c>
      <c r="C131" s="30" t="s">
        <v>379</v>
      </c>
      <c r="D131" s="30">
        <v>211</v>
      </c>
      <c r="E131" s="30" t="s">
        <v>380</v>
      </c>
      <c r="F131" s="14">
        <v>459535209</v>
      </c>
      <c r="G131" s="14">
        <v>100166000</v>
      </c>
      <c r="H131" s="4">
        <f t="shared" si="36"/>
        <v>359369209</v>
      </c>
      <c r="I131" s="5">
        <v>117</v>
      </c>
      <c r="J131" s="5">
        <v>1</v>
      </c>
      <c r="K131" s="5"/>
      <c r="L131" s="5"/>
      <c r="M131" s="5"/>
      <c r="N131" s="5"/>
      <c r="O131" s="5"/>
      <c r="P131" s="5"/>
      <c r="Q131" s="5"/>
      <c r="R131" s="148">
        <f t="shared" si="38"/>
        <v>21.797241655970694</v>
      </c>
      <c r="S131" s="148">
        <v>50</v>
      </c>
      <c r="T131" s="5"/>
      <c r="U131" s="95" t="s">
        <v>581</v>
      </c>
    </row>
    <row r="132" spans="1:21" ht="90" x14ac:dyDescent="0.25">
      <c r="A132" s="217"/>
      <c r="B132" s="30" t="s">
        <v>381</v>
      </c>
      <c r="C132" s="30" t="s">
        <v>382</v>
      </c>
      <c r="D132" s="30">
        <v>211</v>
      </c>
      <c r="E132" s="30" t="s">
        <v>383</v>
      </c>
      <c r="F132" s="14">
        <v>433607498</v>
      </c>
      <c r="G132" s="14">
        <v>105414330</v>
      </c>
      <c r="H132" s="4">
        <f t="shared" si="36"/>
        <v>328193168</v>
      </c>
      <c r="I132" s="5">
        <v>60</v>
      </c>
      <c r="J132" s="5"/>
      <c r="K132" s="5"/>
      <c r="L132" s="5"/>
      <c r="M132" s="5"/>
      <c r="N132" s="5"/>
      <c r="O132" s="5"/>
      <c r="P132" s="5"/>
      <c r="Q132" s="5"/>
      <c r="R132" s="148">
        <f t="shared" si="38"/>
        <v>24.311002574037591</v>
      </c>
      <c r="S132" s="148">
        <v>40</v>
      </c>
      <c r="T132" s="5"/>
      <c r="U132" s="93" t="s">
        <v>384</v>
      </c>
    </row>
    <row r="133" spans="1:21" ht="90" x14ac:dyDescent="0.25">
      <c r="A133" s="217"/>
      <c r="B133" s="30" t="s">
        <v>385</v>
      </c>
      <c r="C133" s="30" t="s">
        <v>386</v>
      </c>
      <c r="D133" s="30">
        <v>211</v>
      </c>
      <c r="E133" s="30" t="s">
        <v>383</v>
      </c>
      <c r="F133" s="14">
        <v>107477711</v>
      </c>
      <c r="G133" s="14">
        <v>5726200</v>
      </c>
      <c r="H133" s="151">
        <f t="shared" si="36"/>
        <v>101751511</v>
      </c>
      <c r="I133" s="5"/>
      <c r="J133" s="5"/>
      <c r="K133" s="5"/>
      <c r="L133" s="5"/>
      <c r="M133" s="5"/>
      <c r="N133" s="5"/>
      <c r="O133" s="5"/>
      <c r="P133" s="5"/>
      <c r="Q133" s="5"/>
      <c r="R133" s="148">
        <f t="shared" si="38"/>
        <v>5.3278023384774169</v>
      </c>
      <c r="S133" s="148">
        <v>10</v>
      </c>
      <c r="T133" s="5"/>
      <c r="U133" s="93" t="s">
        <v>582</v>
      </c>
    </row>
    <row r="134" spans="1:21" ht="30" x14ac:dyDescent="0.25">
      <c r="A134" s="217"/>
      <c r="B134" s="30" t="s">
        <v>387</v>
      </c>
      <c r="C134" s="30" t="s">
        <v>388</v>
      </c>
      <c r="D134" s="30">
        <v>211</v>
      </c>
      <c r="E134" s="30" t="s">
        <v>389</v>
      </c>
      <c r="F134" s="14">
        <v>3000000</v>
      </c>
      <c r="G134" s="152">
        <v>2981018</v>
      </c>
      <c r="H134" s="151">
        <f t="shared" si="36"/>
        <v>18982</v>
      </c>
      <c r="I134" s="5"/>
      <c r="J134" s="5"/>
      <c r="K134" s="5"/>
      <c r="L134" s="5"/>
      <c r="M134" s="5"/>
      <c r="N134" s="5"/>
      <c r="O134" s="5"/>
      <c r="P134" s="5"/>
      <c r="Q134" s="5"/>
      <c r="R134" s="148">
        <f t="shared" si="38"/>
        <v>99.367266666666666</v>
      </c>
      <c r="S134" s="148">
        <v>60</v>
      </c>
      <c r="T134" s="5"/>
      <c r="U134" s="93" t="s">
        <v>583</v>
      </c>
    </row>
    <row r="135" spans="1:21" ht="30" x14ac:dyDescent="0.25">
      <c r="A135" s="217"/>
      <c r="B135" s="30" t="s">
        <v>390</v>
      </c>
      <c r="C135" s="30" t="s">
        <v>391</v>
      </c>
      <c r="D135" s="30">
        <v>211</v>
      </c>
      <c r="E135" s="30" t="s">
        <v>55</v>
      </c>
      <c r="F135" s="14">
        <v>5846336</v>
      </c>
      <c r="G135" s="152">
        <v>2894345</v>
      </c>
      <c r="H135" s="151">
        <f t="shared" si="36"/>
        <v>2951991</v>
      </c>
      <c r="I135" s="5"/>
      <c r="J135" s="5"/>
      <c r="K135" s="5"/>
      <c r="L135" s="5"/>
      <c r="M135" s="5"/>
      <c r="N135" s="5"/>
      <c r="O135" s="5"/>
      <c r="P135" s="5"/>
      <c r="Q135" s="5"/>
      <c r="R135" s="148">
        <f t="shared" si="38"/>
        <v>49.506990361142435</v>
      </c>
      <c r="S135" s="148">
        <v>45</v>
      </c>
      <c r="T135" s="5"/>
      <c r="U135" s="93"/>
    </row>
    <row r="136" spans="1:21" ht="45" x14ac:dyDescent="0.25">
      <c r="A136" s="217"/>
      <c r="B136" s="30" t="s">
        <v>392</v>
      </c>
      <c r="C136" s="30" t="s">
        <v>393</v>
      </c>
      <c r="D136" s="30">
        <v>211</v>
      </c>
      <c r="E136" s="30" t="s">
        <v>372</v>
      </c>
      <c r="F136" s="14">
        <v>325200000</v>
      </c>
      <c r="G136" s="14">
        <v>51402400</v>
      </c>
      <c r="H136" s="151">
        <f>+F136-G136</f>
        <v>273797600</v>
      </c>
      <c r="I136" s="5"/>
      <c r="J136" s="5"/>
      <c r="K136" s="5"/>
      <c r="L136" s="5"/>
      <c r="M136" s="5"/>
      <c r="N136" s="5"/>
      <c r="O136" s="5"/>
      <c r="P136" s="5"/>
      <c r="Q136" s="5"/>
      <c r="R136" s="148">
        <f t="shared" si="38"/>
        <v>15.806396063960641</v>
      </c>
      <c r="S136" s="148">
        <v>20</v>
      </c>
      <c r="T136" s="5"/>
      <c r="U136" s="96" t="s">
        <v>584</v>
      </c>
    </row>
    <row r="137" spans="1:21" ht="165" hidden="1" x14ac:dyDescent="0.25">
      <c r="A137" s="217"/>
      <c r="B137" s="30" t="s">
        <v>394</v>
      </c>
      <c r="C137" s="30" t="s">
        <v>395</v>
      </c>
      <c r="D137" s="30">
        <v>211</v>
      </c>
      <c r="E137" s="30" t="s">
        <v>372</v>
      </c>
      <c r="F137" s="14">
        <v>250000000</v>
      </c>
      <c r="G137" s="14">
        <v>113924726</v>
      </c>
      <c r="H137" s="4">
        <f t="shared" ref="H137:H144" si="39">+F137-G137</f>
        <v>136075274</v>
      </c>
      <c r="I137" s="5"/>
      <c r="J137" s="5"/>
      <c r="K137" s="5"/>
      <c r="L137" s="5"/>
      <c r="M137" s="5"/>
      <c r="N137" s="5"/>
      <c r="O137" s="5"/>
      <c r="P137" s="5"/>
      <c r="Q137" s="5"/>
      <c r="R137" s="148">
        <f t="shared" si="38"/>
        <v>45.569890399999998</v>
      </c>
      <c r="S137" s="148"/>
      <c r="T137" s="5"/>
      <c r="U137" s="95" t="s">
        <v>396</v>
      </c>
    </row>
    <row r="138" spans="1:21" ht="90" x14ac:dyDescent="0.25">
      <c r="A138" s="30" t="s">
        <v>397</v>
      </c>
      <c r="B138" s="30" t="s">
        <v>398</v>
      </c>
      <c r="C138" s="30" t="s">
        <v>399</v>
      </c>
      <c r="D138" s="30" t="s">
        <v>400</v>
      </c>
      <c r="E138" s="30" t="s">
        <v>372</v>
      </c>
      <c r="F138" s="14">
        <v>3185000000</v>
      </c>
      <c r="G138" s="100">
        <v>812059438</v>
      </c>
      <c r="H138" s="4">
        <f t="shared" si="39"/>
        <v>2372940562</v>
      </c>
      <c r="I138" s="5"/>
      <c r="J138" s="5"/>
      <c r="K138" s="5"/>
      <c r="L138" s="5"/>
      <c r="M138" s="5"/>
      <c r="N138" s="5"/>
      <c r="O138" s="5"/>
      <c r="P138" s="5"/>
      <c r="Q138" s="5"/>
      <c r="R138" s="148">
        <f t="shared" si="38"/>
        <v>25.496371679748826</v>
      </c>
      <c r="S138" s="148">
        <v>40</v>
      </c>
      <c r="T138" s="5"/>
      <c r="U138" s="95" t="s">
        <v>401</v>
      </c>
    </row>
    <row r="139" spans="1:21" ht="75" x14ac:dyDescent="0.25">
      <c r="A139" s="217" t="s">
        <v>402</v>
      </c>
      <c r="B139" s="30" t="s">
        <v>403</v>
      </c>
      <c r="C139" s="30" t="s">
        <v>404</v>
      </c>
      <c r="D139" s="30">
        <v>510</v>
      </c>
      <c r="E139" s="30" t="s">
        <v>405</v>
      </c>
      <c r="F139" s="14">
        <v>95000000</v>
      </c>
      <c r="G139" s="100">
        <v>51543600</v>
      </c>
      <c r="H139" s="4">
        <f t="shared" si="39"/>
        <v>43456400</v>
      </c>
      <c r="I139" s="5"/>
      <c r="J139" s="5"/>
      <c r="K139" s="5"/>
      <c r="L139" s="5"/>
      <c r="M139" s="5"/>
      <c r="N139" s="5"/>
      <c r="O139" s="5"/>
      <c r="P139" s="5"/>
      <c r="Q139" s="5"/>
      <c r="R139" s="148">
        <f t="shared" si="38"/>
        <v>54.256421052631573</v>
      </c>
      <c r="S139" s="148">
        <v>45</v>
      </c>
      <c r="T139" s="5"/>
      <c r="U139" s="95" t="s">
        <v>406</v>
      </c>
    </row>
    <row r="140" spans="1:21" ht="105" x14ac:dyDescent="0.25">
      <c r="A140" s="217"/>
      <c r="B140" s="30" t="s">
        <v>407</v>
      </c>
      <c r="C140" s="30" t="s">
        <v>408</v>
      </c>
      <c r="D140" s="30">
        <v>510</v>
      </c>
      <c r="E140" s="30" t="s">
        <v>405</v>
      </c>
      <c r="F140" s="14">
        <v>102000000</v>
      </c>
      <c r="G140" s="100">
        <v>57661533</v>
      </c>
      <c r="H140" s="4">
        <f t="shared" si="39"/>
        <v>44338467</v>
      </c>
      <c r="I140" s="5">
        <v>100</v>
      </c>
      <c r="J140" s="5">
        <v>100</v>
      </c>
      <c r="K140" s="5"/>
      <c r="L140" s="5"/>
      <c r="M140" s="5"/>
      <c r="N140" s="5"/>
      <c r="O140" s="5"/>
      <c r="P140" s="5"/>
      <c r="Q140" s="5"/>
      <c r="R140" s="148">
        <f t="shared" si="38"/>
        <v>56.530914705882353</v>
      </c>
      <c r="S140" s="148">
        <v>45</v>
      </c>
      <c r="T140" s="5"/>
      <c r="U140" s="95" t="s">
        <v>409</v>
      </c>
    </row>
    <row r="141" spans="1:21" ht="45" x14ac:dyDescent="0.25">
      <c r="A141" s="217"/>
      <c r="B141" s="30" t="s">
        <v>410</v>
      </c>
      <c r="C141" s="30" t="s">
        <v>411</v>
      </c>
      <c r="D141" s="30">
        <v>510</v>
      </c>
      <c r="E141" s="30" t="s">
        <v>405</v>
      </c>
      <c r="F141" s="14">
        <v>10000000</v>
      </c>
      <c r="G141" s="100">
        <v>0</v>
      </c>
      <c r="H141" s="4">
        <f t="shared" si="39"/>
        <v>10000000</v>
      </c>
      <c r="I141" s="5"/>
      <c r="J141" s="5"/>
      <c r="K141" s="5"/>
      <c r="L141" s="5"/>
      <c r="M141" s="5"/>
      <c r="N141" s="5"/>
      <c r="O141" s="5"/>
      <c r="P141" s="5"/>
      <c r="Q141" s="5"/>
      <c r="R141" s="148">
        <f t="shared" si="38"/>
        <v>0</v>
      </c>
      <c r="S141" s="148">
        <v>0</v>
      </c>
      <c r="T141" s="5"/>
      <c r="U141" s="5"/>
    </row>
    <row r="142" spans="1:21" ht="135" x14ac:dyDescent="0.25">
      <c r="A142" s="30" t="s">
        <v>412</v>
      </c>
      <c r="B142" s="30" t="s">
        <v>413</v>
      </c>
      <c r="C142" s="30" t="s">
        <v>414</v>
      </c>
      <c r="D142" s="30">
        <v>510</v>
      </c>
      <c r="E142" s="30" t="s">
        <v>405</v>
      </c>
      <c r="F142" s="14">
        <v>80000000</v>
      </c>
      <c r="G142" s="14">
        <v>78376950</v>
      </c>
      <c r="H142" s="4">
        <f t="shared" si="39"/>
        <v>1623050</v>
      </c>
      <c r="I142" s="5"/>
      <c r="J142" s="5"/>
      <c r="K142" s="5"/>
      <c r="L142" s="5"/>
      <c r="M142" s="5"/>
      <c r="N142" s="5"/>
      <c r="O142" s="5"/>
      <c r="P142" s="5"/>
      <c r="Q142" s="5"/>
      <c r="R142" s="148">
        <f t="shared" si="38"/>
        <v>97.971187499999999</v>
      </c>
      <c r="S142" s="148">
        <v>40</v>
      </c>
      <c r="T142" s="5"/>
      <c r="U142" s="95" t="s">
        <v>415</v>
      </c>
    </row>
    <row r="143" spans="1:21" ht="135" x14ac:dyDescent="0.25">
      <c r="A143" s="30" t="s">
        <v>416</v>
      </c>
      <c r="B143" s="30" t="s">
        <v>417</v>
      </c>
      <c r="C143" s="30" t="s">
        <v>418</v>
      </c>
      <c r="D143" s="30">
        <v>510</v>
      </c>
      <c r="E143" s="30" t="s">
        <v>419</v>
      </c>
      <c r="F143" s="14">
        <v>110000000</v>
      </c>
      <c r="G143" s="100">
        <v>85445962</v>
      </c>
      <c r="H143" s="4">
        <f t="shared" si="39"/>
        <v>24554038</v>
      </c>
      <c r="I143" s="5"/>
      <c r="J143" s="5"/>
      <c r="K143" s="5"/>
      <c r="L143" s="5"/>
      <c r="M143" s="5"/>
      <c r="N143" s="5"/>
      <c r="O143" s="5"/>
      <c r="P143" s="5"/>
      <c r="Q143" s="5"/>
      <c r="R143" s="148">
        <f t="shared" si="38"/>
        <v>77.678147272727273</v>
      </c>
      <c r="S143" s="148">
        <v>39</v>
      </c>
      <c r="T143" s="5"/>
      <c r="U143" s="95" t="s">
        <v>420</v>
      </c>
    </row>
    <row r="144" spans="1:21" ht="409.5" x14ac:dyDescent="0.25">
      <c r="A144" s="30" t="s">
        <v>421</v>
      </c>
      <c r="B144" s="30" t="s">
        <v>422</v>
      </c>
      <c r="C144" s="30" t="s">
        <v>423</v>
      </c>
      <c r="D144" s="30">
        <v>310</v>
      </c>
      <c r="E144" s="30" t="s">
        <v>424</v>
      </c>
      <c r="F144" s="14">
        <v>270168096</v>
      </c>
      <c r="G144" s="14">
        <v>55755953</v>
      </c>
      <c r="H144" s="4">
        <f t="shared" si="39"/>
        <v>214412143</v>
      </c>
      <c r="I144" s="5">
        <v>180</v>
      </c>
      <c r="J144" s="5">
        <v>206</v>
      </c>
      <c r="K144" s="5"/>
      <c r="L144" s="5"/>
      <c r="M144" s="5"/>
      <c r="N144" s="5"/>
      <c r="O144" s="5"/>
      <c r="P144" s="5"/>
      <c r="Q144" s="5"/>
      <c r="R144" s="148">
        <f t="shared" si="38"/>
        <v>20.637504511265462</v>
      </c>
      <c r="S144" s="148">
        <v>25</v>
      </c>
      <c r="T144" s="5"/>
      <c r="U144" s="95" t="s">
        <v>518</v>
      </c>
    </row>
    <row r="145" spans="1:21" x14ac:dyDescent="0.25">
      <c r="A145" s="5" t="s">
        <v>425</v>
      </c>
      <c r="B145" s="30"/>
      <c r="C145" s="30"/>
      <c r="D145" s="30"/>
      <c r="E145" s="30"/>
      <c r="F145" s="14">
        <f>SUM(F126:F144)</f>
        <v>12163347921</v>
      </c>
      <c r="G145" s="101">
        <f>SUM(G126:G144)</f>
        <v>3055104832</v>
      </c>
      <c r="H145" s="14">
        <f>SUM(H126:H144)</f>
        <v>9108243089</v>
      </c>
      <c r="I145" s="5"/>
      <c r="J145" s="5"/>
      <c r="K145" s="5"/>
      <c r="L145" s="5"/>
      <c r="M145" s="5"/>
      <c r="N145" s="5"/>
      <c r="O145" s="5"/>
      <c r="P145" s="5"/>
      <c r="Q145" s="5"/>
      <c r="R145" s="5"/>
      <c r="S145" s="5"/>
      <c r="T145" s="5"/>
      <c r="U145" s="5"/>
    </row>
  </sheetData>
  <mergeCells count="84">
    <mergeCell ref="R116:R119"/>
    <mergeCell ref="R114:R115"/>
    <mergeCell ref="U105:U107"/>
    <mergeCell ref="R101:R102"/>
    <mergeCell ref="R105:R107"/>
    <mergeCell ref="R108:R110"/>
    <mergeCell ref="R111:R113"/>
    <mergeCell ref="A129:A137"/>
    <mergeCell ref="A139:A141"/>
    <mergeCell ref="G111:G113"/>
    <mergeCell ref="H111:H113"/>
    <mergeCell ref="A116:A121"/>
    <mergeCell ref="B116:B119"/>
    <mergeCell ref="A126:A128"/>
    <mergeCell ref="A111:A113"/>
    <mergeCell ref="B111:B113"/>
    <mergeCell ref="D111:D113"/>
    <mergeCell ref="E111:E113"/>
    <mergeCell ref="F111:F113"/>
    <mergeCell ref="A114:A115"/>
    <mergeCell ref="B114:B115"/>
    <mergeCell ref="D114:D115"/>
    <mergeCell ref="G105:G107"/>
    <mergeCell ref="H105:H107"/>
    <mergeCell ref="A108:A110"/>
    <mergeCell ref="B108:B110"/>
    <mergeCell ref="D108:D110"/>
    <mergeCell ref="F108:F110"/>
    <mergeCell ref="G108:G110"/>
    <mergeCell ref="H108:H110"/>
    <mergeCell ref="A97:A107"/>
    <mergeCell ref="B101:B102"/>
    <mergeCell ref="C101:C102"/>
    <mergeCell ref="D101:D102"/>
    <mergeCell ref="E101:E102"/>
    <mergeCell ref="F101:F102"/>
    <mergeCell ref="G101:G102"/>
    <mergeCell ref="H101:H102"/>
    <mergeCell ref="B105:B107"/>
    <mergeCell ref="C105:C107"/>
    <mergeCell ref="D105:D107"/>
    <mergeCell ref="E105:E107"/>
    <mergeCell ref="F105:F107"/>
    <mergeCell ref="A75:A81"/>
    <mergeCell ref="A82:A83"/>
    <mergeCell ref="A84:A87"/>
    <mergeCell ref="A88:A89"/>
    <mergeCell ref="A90:A94"/>
    <mergeCell ref="A50:A51"/>
    <mergeCell ref="A52:A53"/>
    <mergeCell ref="A54:A59"/>
    <mergeCell ref="A63:A65"/>
    <mergeCell ref="A67:A74"/>
    <mergeCell ref="A1:A3"/>
    <mergeCell ref="B1:B3"/>
    <mergeCell ref="C1:C3"/>
    <mergeCell ref="D1:D3"/>
    <mergeCell ref="E1:E3"/>
    <mergeCell ref="A4:A6"/>
    <mergeCell ref="A8:A12"/>
    <mergeCell ref="A14:A16"/>
    <mergeCell ref="A18:A19"/>
    <mergeCell ref="A46:A49"/>
    <mergeCell ref="A26:A34"/>
    <mergeCell ref="A35:A38"/>
    <mergeCell ref="A39:A42"/>
    <mergeCell ref="A43:A45"/>
    <mergeCell ref="A23:A25"/>
    <mergeCell ref="T1:T2"/>
    <mergeCell ref="U1:U3"/>
    <mergeCell ref="K2:L2"/>
    <mergeCell ref="M2:N2"/>
    <mergeCell ref="O2:P2"/>
    <mergeCell ref="R3:T3"/>
    <mergeCell ref="K1:P1"/>
    <mergeCell ref="Q1:Q3"/>
    <mergeCell ref="R1:R2"/>
    <mergeCell ref="H1:H2"/>
    <mergeCell ref="I1:I3"/>
    <mergeCell ref="J1:J3"/>
    <mergeCell ref="F3:H3"/>
    <mergeCell ref="S1:S2"/>
    <mergeCell ref="G1:G2"/>
    <mergeCell ref="F1:F2"/>
  </mergeCells>
  <conditionalFormatting sqref="S7">
    <cfRule type="cellIs" dxfId="709" priority="411" operator="greaterThan">
      <formula>24</formula>
    </cfRule>
    <cfRule type="cellIs" dxfId="708" priority="412" operator="between">
      <formula>20</formula>
      <formula>24</formula>
    </cfRule>
    <cfRule type="cellIs" dxfId="707" priority="413" operator="between">
      <formula>9</formula>
      <formula>19</formula>
    </cfRule>
    <cfRule type="cellIs" dxfId="706" priority="414" operator="lessThan">
      <formula>9</formula>
    </cfRule>
  </conditionalFormatting>
  <conditionalFormatting sqref="S8">
    <cfRule type="cellIs" dxfId="705" priority="407" operator="greaterThan">
      <formula>24</formula>
    </cfRule>
    <cfRule type="cellIs" dxfId="704" priority="408" operator="between">
      <formula>20</formula>
      <formula>24</formula>
    </cfRule>
    <cfRule type="cellIs" dxfId="703" priority="409" operator="between">
      <formula>9</formula>
      <formula>19</formula>
    </cfRule>
    <cfRule type="cellIs" dxfId="702" priority="410" operator="lessThan">
      <formula>9</formula>
    </cfRule>
  </conditionalFormatting>
  <conditionalFormatting sqref="S9">
    <cfRule type="cellIs" dxfId="701" priority="403" operator="greaterThan">
      <formula>24</formula>
    </cfRule>
    <cfRule type="cellIs" dxfId="700" priority="404" operator="between">
      <formula>20</formula>
      <formula>24</formula>
    </cfRule>
    <cfRule type="cellIs" dxfId="699" priority="405" operator="between">
      <formula>9</formula>
      <formula>19</formula>
    </cfRule>
    <cfRule type="cellIs" dxfId="698" priority="406" operator="lessThan">
      <formula>9</formula>
    </cfRule>
  </conditionalFormatting>
  <conditionalFormatting sqref="S12">
    <cfRule type="cellIs" dxfId="697" priority="391" operator="greaterThan">
      <formula>24</formula>
    </cfRule>
    <cfRule type="cellIs" dxfId="696" priority="392" operator="between">
      <formula>20</formula>
      <formula>24</formula>
    </cfRule>
    <cfRule type="cellIs" dxfId="695" priority="393" operator="between">
      <formula>9</formula>
      <formula>19</formula>
    </cfRule>
    <cfRule type="cellIs" dxfId="694" priority="394" operator="lessThan">
      <formula>9</formula>
    </cfRule>
  </conditionalFormatting>
  <conditionalFormatting sqref="S13">
    <cfRule type="cellIs" dxfId="693" priority="387" operator="greaterThan">
      <formula>24</formula>
    </cfRule>
    <cfRule type="cellIs" dxfId="692" priority="388" operator="between">
      <formula>20</formula>
      <formula>24</formula>
    </cfRule>
    <cfRule type="cellIs" dxfId="691" priority="389" operator="between">
      <formula>9</formula>
      <formula>19</formula>
    </cfRule>
    <cfRule type="cellIs" dxfId="690" priority="390" operator="lessThan">
      <formula>9</formula>
    </cfRule>
  </conditionalFormatting>
  <conditionalFormatting sqref="S14">
    <cfRule type="cellIs" dxfId="689" priority="383" operator="greaterThan">
      <formula>24</formula>
    </cfRule>
    <cfRule type="cellIs" dxfId="688" priority="384" operator="between">
      <formula>20</formula>
      <formula>24</formula>
    </cfRule>
    <cfRule type="cellIs" dxfId="687" priority="385" operator="between">
      <formula>9</formula>
      <formula>19</formula>
    </cfRule>
    <cfRule type="cellIs" dxfId="686" priority="386" operator="lessThan">
      <formula>9</formula>
    </cfRule>
  </conditionalFormatting>
  <conditionalFormatting sqref="S4">
    <cfRule type="cellIs" dxfId="685" priority="326" operator="greaterThan">
      <formula>49</formula>
    </cfRule>
    <cfRule type="cellIs" dxfId="684" priority="327" operator="greaterThan">
      <formula>50</formula>
    </cfRule>
    <cfRule type="cellIs" dxfId="683" priority="328" operator="between">
      <formula>37</formula>
      <formula>49</formula>
    </cfRule>
    <cfRule type="cellIs" dxfId="682" priority="329" operator="between">
      <formula>16</formula>
      <formula>37</formula>
    </cfRule>
    <cfRule type="cellIs" dxfId="681" priority="330" operator="lessThan">
      <formula>16</formula>
    </cfRule>
  </conditionalFormatting>
  <conditionalFormatting sqref="S4">
    <cfRule type="cellIs" dxfId="680" priority="321" operator="greaterThan">
      <formula>49</formula>
    </cfRule>
    <cfRule type="cellIs" dxfId="679" priority="322" operator="greaterThan">
      <formula>50</formula>
    </cfRule>
    <cfRule type="cellIs" dxfId="678" priority="323" operator="between">
      <formula>37</formula>
      <formula>49</formula>
    </cfRule>
    <cfRule type="cellIs" dxfId="677" priority="324" operator="between">
      <formula>16</formula>
      <formula>37</formula>
    </cfRule>
    <cfRule type="cellIs" dxfId="676" priority="325" operator="lessThan">
      <formula>16</formula>
    </cfRule>
  </conditionalFormatting>
  <conditionalFormatting sqref="S4">
    <cfRule type="cellIs" dxfId="675" priority="320" operator="greaterThan">
      <formula>50</formula>
    </cfRule>
  </conditionalFormatting>
  <conditionalFormatting sqref="S5">
    <cfRule type="cellIs" dxfId="674" priority="315" operator="greaterThan">
      <formula>49</formula>
    </cfRule>
    <cfRule type="cellIs" dxfId="673" priority="316" operator="greaterThan">
      <formula>50</formula>
    </cfRule>
    <cfRule type="cellIs" dxfId="672" priority="317" operator="between">
      <formula>37</formula>
      <formula>49</formula>
    </cfRule>
    <cfRule type="cellIs" dxfId="671" priority="318" operator="between">
      <formula>16</formula>
      <formula>37</formula>
    </cfRule>
    <cfRule type="cellIs" dxfId="670" priority="319" operator="lessThan">
      <formula>16</formula>
    </cfRule>
  </conditionalFormatting>
  <conditionalFormatting sqref="S5">
    <cfRule type="cellIs" dxfId="669" priority="310" operator="greaterThan">
      <formula>49</formula>
    </cfRule>
    <cfRule type="cellIs" dxfId="668" priority="311" operator="greaterThan">
      <formula>50</formula>
    </cfRule>
    <cfRule type="cellIs" dxfId="667" priority="312" operator="between">
      <formula>37</formula>
      <formula>49</formula>
    </cfRule>
    <cfRule type="cellIs" dxfId="666" priority="313" operator="between">
      <formula>16</formula>
      <formula>37</formula>
    </cfRule>
    <cfRule type="cellIs" dxfId="665" priority="314" operator="lessThan">
      <formula>16</formula>
    </cfRule>
  </conditionalFormatting>
  <conditionalFormatting sqref="S5">
    <cfRule type="cellIs" dxfId="664" priority="309" operator="greaterThan">
      <formula>50</formula>
    </cfRule>
  </conditionalFormatting>
  <conditionalFormatting sqref="S6">
    <cfRule type="cellIs" dxfId="663" priority="304" operator="greaterThan">
      <formula>49</formula>
    </cfRule>
    <cfRule type="cellIs" dxfId="662" priority="305" operator="greaterThan">
      <formula>50</formula>
    </cfRule>
    <cfRule type="cellIs" dxfId="661" priority="306" operator="between">
      <formula>37</formula>
      <formula>49</formula>
    </cfRule>
    <cfRule type="cellIs" dxfId="660" priority="307" operator="between">
      <formula>16</formula>
      <formula>37</formula>
    </cfRule>
    <cfRule type="cellIs" dxfId="659" priority="308" operator="lessThan">
      <formula>16</formula>
    </cfRule>
  </conditionalFormatting>
  <conditionalFormatting sqref="S6">
    <cfRule type="cellIs" dxfId="658" priority="299" operator="greaterThan">
      <formula>49</formula>
    </cfRule>
    <cfRule type="cellIs" dxfId="657" priority="300" operator="greaterThan">
      <formula>50</formula>
    </cfRule>
    <cfRule type="cellIs" dxfId="656" priority="301" operator="between">
      <formula>37</formula>
      <formula>49</formula>
    </cfRule>
    <cfRule type="cellIs" dxfId="655" priority="302" operator="between">
      <formula>16</formula>
      <formula>37</formula>
    </cfRule>
    <cfRule type="cellIs" dxfId="654" priority="303" operator="lessThan">
      <formula>16</formula>
    </cfRule>
  </conditionalFormatting>
  <conditionalFormatting sqref="S6">
    <cfRule type="cellIs" dxfId="653" priority="298" operator="greaterThan">
      <formula>50</formula>
    </cfRule>
  </conditionalFormatting>
  <conditionalFormatting sqref="S11">
    <cfRule type="cellIs" dxfId="652" priority="293" operator="greaterThan">
      <formula>49</formula>
    </cfRule>
    <cfRule type="cellIs" dxfId="651" priority="294" operator="greaterThan">
      <formula>50</formula>
    </cfRule>
    <cfRule type="cellIs" dxfId="650" priority="295" operator="between">
      <formula>37</formula>
      <formula>49</formula>
    </cfRule>
    <cfRule type="cellIs" dxfId="649" priority="296" operator="between">
      <formula>16</formula>
      <formula>37</formula>
    </cfRule>
    <cfRule type="cellIs" dxfId="648" priority="297" operator="lessThan">
      <formula>16</formula>
    </cfRule>
  </conditionalFormatting>
  <conditionalFormatting sqref="S11">
    <cfRule type="cellIs" dxfId="647" priority="288" operator="greaterThan">
      <formula>49</formula>
    </cfRule>
    <cfRule type="cellIs" dxfId="646" priority="289" operator="greaterThan">
      <formula>50</formula>
    </cfRule>
    <cfRule type="cellIs" dxfId="645" priority="290" operator="between">
      <formula>37</formula>
      <formula>49</formula>
    </cfRule>
    <cfRule type="cellIs" dxfId="644" priority="291" operator="between">
      <formula>16</formula>
      <formula>37</formula>
    </cfRule>
    <cfRule type="cellIs" dxfId="643" priority="292" operator="lessThan">
      <formula>16</formula>
    </cfRule>
  </conditionalFormatting>
  <conditionalFormatting sqref="S11">
    <cfRule type="cellIs" dxfId="642" priority="287" operator="greaterThan">
      <formula>50</formula>
    </cfRule>
  </conditionalFormatting>
  <conditionalFormatting sqref="S10">
    <cfRule type="cellIs" dxfId="641" priority="282" operator="greaterThan">
      <formula>49</formula>
    </cfRule>
    <cfRule type="cellIs" dxfId="640" priority="283" operator="greaterThan">
      <formula>50</formula>
    </cfRule>
    <cfRule type="cellIs" dxfId="639" priority="284" operator="between">
      <formula>37</formula>
      <formula>49</formula>
    </cfRule>
    <cfRule type="cellIs" dxfId="638" priority="285" operator="between">
      <formula>16</formula>
      <formula>37</formula>
    </cfRule>
    <cfRule type="cellIs" dxfId="637" priority="286" operator="lessThan">
      <formula>16</formula>
    </cfRule>
  </conditionalFormatting>
  <conditionalFormatting sqref="S10">
    <cfRule type="cellIs" dxfId="636" priority="277" operator="greaterThan">
      <formula>49</formula>
    </cfRule>
    <cfRule type="cellIs" dxfId="635" priority="278" operator="greaterThan">
      <formula>50</formula>
    </cfRule>
    <cfRule type="cellIs" dxfId="634" priority="279" operator="between">
      <formula>37</formula>
      <formula>49</formula>
    </cfRule>
    <cfRule type="cellIs" dxfId="633" priority="280" operator="between">
      <formula>16</formula>
      <formula>37</formula>
    </cfRule>
    <cfRule type="cellIs" dxfId="632" priority="281" operator="lessThan">
      <formula>16</formula>
    </cfRule>
  </conditionalFormatting>
  <conditionalFormatting sqref="S10">
    <cfRule type="cellIs" dxfId="631" priority="276" operator="greaterThan">
      <formula>50</formula>
    </cfRule>
  </conditionalFormatting>
  <conditionalFormatting sqref="S15:S17">
    <cfRule type="cellIs" dxfId="630" priority="271" operator="greaterThan">
      <formula>49</formula>
    </cfRule>
    <cfRule type="cellIs" dxfId="629" priority="272" operator="greaterThan">
      <formula>50</formula>
    </cfRule>
    <cfRule type="cellIs" dxfId="628" priority="273" operator="between">
      <formula>37</formula>
      <formula>49</formula>
    </cfRule>
    <cfRule type="cellIs" dxfId="627" priority="274" operator="between">
      <formula>16</formula>
      <formula>37</formula>
    </cfRule>
    <cfRule type="cellIs" dxfId="626" priority="275" operator="lessThan">
      <formula>16</formula>
    </cfRule>
  </conditionalFormatting>
  <conditionalFormatting sqref="S15:S17">
    <cfRule type="cellIs" dxfId="625" priority="266" operator="greaterThan">
      <formula>49</formula>
    </cfRule>
    <cfRule type="cellIs" dxfId="624" priority="267" operator="greaterThan">
      <formula>50</formula>
    </cfRule>
    <cfRule type="cellIs" dxfId="623" priority="268" operator="between">
      <formula>37</formula>
      <formula>49</formula>
    </cfRule>
    <cfRule type="cellIs" dxfId="622" priority="269" operator="between">
      <formula>16</formula>
      <formula>37</formula>
    </cfRule>
    <cfRule type="cellIs" dxfId="621" priority="270" operator="lessThan">
      <formula>16</formula>
    </cfRule>
  </conditionalFormatting>
  <conditionalFormatting sqref="S15:S17">
    <cfRule type="cellIs" dxfId="620" priority="265" operator="greaterThan">
      <formula>50</formula>
    </cfRule>
  </conditionalFormatting>
  <conditionalFormatting sqref="S18:S19">
    <cfRule type="cellIs" dxfId="619" priority="260" operator="greaterThan">
      <formula>49</formula>
    </cfRule>
    <cfRule type="cellIs" dxfId="618" priority="261" operator="greaterThan">
      <formula>50</formula>
    </cfRule>
    <cfRule type="cellIs" dxfId="617" priority="262" operator="between">
      <formula>37</formula>
      <formula>49</formula>
    </cfRule>
    <cfRule type="cellIs" dxfId="616" priority="263" operator="between">
      <formula>16</formula>
      <formula>37</formula>
    </cfRule>
    <cfRule type="cellIs" dxfId="615" priority="264" operator="lessThan">
      <formula>16</formula>
    </cfRule>
  </conditionalFormatting>
  <conditionalFormatting sqref="S18:S19">
    <cfRule type="cellIs" dxfId="614" priority="255" operator="greaterThan">
      <formula>49</formula>
    </cfRule>
    <cfRule type="cellIs" dxfId="613" priority="256" operator="greaterThan">
      <formula>50</formula>
    </cfRule>
    <cfRule type="cellIs" dxfId="612" priority="257" operator="between">
      <formula>37</formula>
      <formula>49</formula>
    </cfRule>
    <cfRule type="cellIs" dxfId="611" priority="258" operator="between">
      <formula>16</formula>
      <formula>37</formula>
    </cfRule>
    <cfRule type="cellIs" dxfId="610" priority="259" operator="lessThan">
      <formula>16</formula>
    </cfRule>
  </conditionalFormatting>
  <conditionalFormatting sqref="S18:S19">
    <cfRule type="cellIs" dxfId="609" priority="254" operator="greaterThan">
      <formula>50</formula>
    </cfRule>
  </conditionalFormatting>
  <conditionalFormatting sqref="R4:R19">
    <cfRule type="cellIs" dxfId="608" priority="249" operator="greaterThan">
      <formula>49</formula>
    </cfRule>
    <cfRule type="cellIs" dxfId="607" priority="250" operator="greaterThan">
      <formula>50</formula>
    </cfRule>
    <cfRule type="cellIs" dxfId="606" priority="251" operator="between">
      <formula>37</formula>
      <formula>49</formula>
    </cfRule>
    <cfRule type="cellIs" dxfId="605" priority="252" operator="between">
      <formula>16</formula>
      <formula>37</formula>
    </cfRule>
    <cfRule type="cellIs" dxfId="604" priority="253" operator="lessThan">
      <formula>16</formula>
    </cfRule>
  </conditionalFormatting>
  <conditionalFormatting sqref="R4:R19">
    <cfRule type="cellIs" dxfId="603" priority="244" operator="greaterThan">
      <formula>49</formula>
    </cfRule>
    <cfRule type="cellIs" dxfId="602" priority="245" operator="greaterThan">
      <formula>50</formula>
    </cfRule>
    <cfRule type="cellIs" dxfId="601" priority="246" operator="between">
      <formula>37</formula>
      <formula>49</formula>
    </cfRule>
    <cfRule type="cellIs" dxfId="600" priority="247" operator="between">
      <formula>16</formula>
      <formula>37</formula>
    </cfRule>
    <cfRule type="cellIs" dxfId="599" priority="248" operator="lessThan">
      <formula>16</formula>
    </cfRule>
  </conditionalFormatting>
  <conditionalFormatting sqref="R4:R19">
    <cfRule type="cellIs" dxfId="598" priority="243" operator="greaterThan">
      <formula>50</formula>
    </cfRule>
  </conditionalFormatting>
  <conditionalFormatting sqref="T4:T19">
    <cfRule type="cellIs" dxfId="597" priority="238" operator="greaterThan">
      <formula>49</formula>
    </cfRule>
    <cfRule type="cellIs" dxfId="596" priority="239" operator="greaterThan">
      <formula>50</formula>
    </cfRule>
    <cfRule type="cellIs" dxfId="595" priority="240" operator="between">
      <formula>37</formula>
      <formula>49</formula>
    </cfRule>
    <cfRule type="cellIs" dxfId="594" priority="241" operator="between">
      <formula>16</formula>
      <formula>37</formula>
    </cfRule>
    <cfRule type="cellIs" dxfId="593" priority="242" operator="lessThan">
      <formula>16</formula>
    </cfRule>
  </conditionalFormatting>
  <conditionalFormatting sqref="T4:T19">
    <cfRule type="cellIs" dxfId="592" priority="233" operator="greaterThan">
      <formula>49</formula>
    </cfRule>
    <cfRule type="cellIs" dxfId="591" priority="234" operator="greaterThan">
      <formula>50</formula>
    </cfRule>
    <cfRule type="cellIs" dxfId="590" priority="235" operator="between">
      <formula>37</formula>
      <formula>49</formula>
    </cfRule>
    <cfRule type="cellIs" dxfId="589" priority="236" operator="between">
      <formula>16</formula>
      <formula>37</formula>
    </cfRule>
    <cfRule type="cellIs" dxfId="588" priority="237" operator="lessThan">
      <formula>16</formula>
    </cfRule>
  </conditionalFormatting>
  <conditionalFormatting sqref="T4:T19">
    <cfRule type="cellIs" dxfId="587" priority="232" operator="greaterThan">
      <formula>50</formula>
    </cfRule>
  </conditionalFormatting>
  <conditionalFormatting sqref="S126:S144">
    <cfRule type="cellIs" dxfId="586" priority="227" operator="greaterThan">
      <formula>49</formula>
    </cfRule>
    <cfRule type="cellIs" dxfId="585" priority="228" operator="greaterThan">
      <formula>50</formula>
    </cfRule>
    <cfRule type="cellIs" dxfId="584" priority="229" operator="between">
      <formula>37</formula>
      <formula>49</formula>
    </cfRule>
    <cfRule type="cellIs" dxfId="583" priority="230" operator="between">
      <formula>16</formula>
      <formula>37</formula>
    </cfRule>
    <cfRule type="cellIs" dxfId="582" priority="231" operator="lessThan">
      <formula>16</formula>
    </cfRule>
  </conditionalFormatting>
  <conditionalFormatting sqref="S126:S144">
    <cfRule type="cellIs" dxfId="581" priority="222" operator="greaterThan">
      <formula>49</formula>
    </cfRule>
    <cfRule type="cellIs" dxfId="580" priority="223" operator="greaterThan">
      <formula>50</formula>
    </cfRule>
    <cfRule type="cellIs" dxfId="579" priority="224" operator="between">
      <formula>37</formula>
      <formula>49</formula>
    </cfRule>
    <cfRule type="cellIs" dxfId="578" priority="225" operator="between">
      <formula>16</formula>
      <formula>37</formula>
    </cfRule>
    <cfRule type="cellIs" dxfId="577" priority="226" operator="lessThan">
      <formula>16</formula>
    </cfRule>
  </conditionalFormatting>
  <conditionalFormatting sqref="S126:S144">
    <cfRule type="cellIs" dxfId="576" priority="221" operator="greaterThan">
      <formula>50</formula>
    </cfRule>
  </conditionalFormatting>
  <conditionalFormatting sqref="R126:R144">
    <cfRule type="cellIs" dxfId="575" priority="216" operator="greaterThan">
      <formula>49</formula>
    </cfRule>
    <cfRule type="cellIs" dxfId="574" priority="217" operator="greaterThan">
      <formula>50</formula>
    </cfRule>
    <cfRule type="cellIs" dxfId="573" priority="218" operator="between">
      <formula>37</formula>
      <formula>49</formula>
    </cfRule>
    <cfRule type="cellIs" dxfId="572" priority="219" operator="between">
      <formula>16</formula>
      <formula>37</formula>
    </cfRule>
    <cfRule type="cellIs" dxfId="571" priority="220" operator="lessThan">
      <formula>16</formula>
    </cfRule>
  </conditionalFormatting>
  <conditionalFormatting sqref="R126:R144">
    <cfRule type="cellIs" dxfId="570" priority="211" operator="greaterThan">
      <formula>49</formula>
    </cfRule>
    <cfRule type="cellIs" dxfId="569" priority="212" operator="greaterThan">
      <formula>50</formula>
    </cfRule>
    <cfRule type="cellIs" dxfId="568" priority="213" operator="between">
      <formula>37</formula>
      <formula>49</formula>
    </cfRule>
    <cfRule type="cellIs" dxfId="567" priority="214" operator="between">
      <formula>16</formula>
      <formula>37</formula>
    </cfRule>
    <cfRule type="cellIs" dxfId="566" priority="215" operator="lessThan">
      <formula>16</formula>
    </cfRule>
  </conditionalFormatting>
  <conditionalFormatting sqref="R126:R144">
    <cfRule type="cellIs" dxfId="565" priority="210" operator="greaterThan">
      <formula>50</formula>
    </cfRule>
  </conditionalFormatting>
  <conditionalFormatting sqref="S97:S113">
    <cfRule type="cellIs" dxfId="564" priority="205" operator="greaterThan">
      <formula>49</formula>
    </cfRule>
    <cfRule type="cellIs" dxfId="563" priority="206" operator="greaterThan">
      <formula>50</formula>
    </cfRule>
    <cfRule type="cellIs" dxfId="562" priority="207" operator="between">
      <formula>37</formula>
      <formula>49</formula>
    </cfRule>
    <cfRule type="cellIs" dxfId="561" priority="208" operator="between">
      <formula>16</formula>
      <formula>37</formula>
    </cfRule>
    <cfRule type="cellIs" dxfId="560" priority="209" operator="lessThan">
      <formula>16</formula>
    </cfRule>
  </conditionalFormatting>
  <conditionalFormatting sqref="S97:S113">
    <cfRule type="cellIs" dxfId="559" priority="200" operator="greaterThan">
      <formula>49</formula>
    </cfRule>
    <cfRule type="cellIs" dxfId="558" priority="201" operator="greaterThan">
      <formula>50</formula>
    </cfRule>
    <cfRule type="cellIs" dxfId="557" priority="202" operator="between">
      <formula>37</formula>
      <formula>49</formula>
    </cfRule>
    <cfRule type="cellIs" dxfId="556" priority="203" operator="between">
      <formula>16</formula>
      <formula>37</formula>
    </cfRule>
    <cfRule type="cellIs" dxfId="555" priority="204" operator="lessThan">
      <formula>16</formula>
    </cfRule>
  </conditionalFormatting>
  <conditionalFormatting sqref="S97:S113">
    <cfRule type="cellIs" dxfId="554" priority="199" operator="greaterThan">
      <formula>50</formula>
    </cfRule>
  </conditionalFormatting>
  <conditionalFormatting sqref="S114:S122">
    <cfRule type="cellIs" dxfId="553" priority="194" operator="greaterThan">
      <formula>49</formula>
    </cfRule>
    <cfRule type="cellIs" dxfId="552" priority="195" operator="greaterThan">
      <formula>50</formula>
    </cfRule>
    <cfRule type="cellIs" dxfId="551" priority="196" operator="between">
      <formula>37</formula>
      <formula>49</formula>
    </cfRule>
    <cfRule type="cellIs" dxfId="550" priority="197" operator="between">
      <formula>16</formula>
      <formula>37</formula>
    </cfRule>
    <cfRule type="cellIs" dxfId="549" priority="198" operator="lessThan">
      <formula>16</formula>
    </cfRule>
  </conditionalFormatting>
  <conditionalFormatting sqref="S114:S122">
    <cfRule type="cellIs" dxfId="548" priority="189" operator="greaterThan">
      <formula>49</formula>
    </cfRule>
    <cfRule type="cellIs" dxfId="547" priority="190" operator="greaterThan">
      <formula>50</formula>
    </cfRule>
    <cfRule type="cellIs" dxfId="546" priority="191" operator="between">
      <formula>37</formula>
      <formula>49</formula>
    </cfRule>
    <cfRule type="cellIs" dxfId="545" priority="192" operator="between">
      <formula>16</formula>
      <formula>37</formula>
    </cfRule>
    <cfRule type="cellIs" dxfId="544" priority="193" operator="lessThan">
      <formula>16</formula>
    </cfRule>
  </conditionalFormatting>
  <conditionalFormatting sqref="S114:S122">
    <cfRule type="cellIs" dxfId="543" priority="188" operator="greaterThan">
      <formula>50</formula>
    </cfRule>
  </conditionalFormatting>
  <conditionalFormatting sqref="R97:R101">
    <cfRule type="cellIs" dxfId="542" priority="183" operator="greaterThan">
      <formula>49</formula>
    </cfRule>
    <cfRule type="cellIs" dxfId="541" priority="184" operator="greaterThan">
      <formula>50</formula>
    </cfRule>
    <cfRule type="cellIs" dxfId="540" priority="185" operator="between">
      <formula>37</formula>
      <formula>49</formula>
    </cfRule>
    <cfRule type="cellIs" dxfId="539" priority="186" operator="between">
      <formula>16</formula>
      <formula>37</formula>
    </cfRule>
    <cfRule type="cellIs" dxfId="538" priority="187" operator="lessThan">
      <formula>16</formula>
    </cfRule>
  </conditionalFormatting>
  <conditionalFormatting sqref="R97:R101">
    <cfRule type="cellIs" dxfId="537" priority="178" operator="greaterThan">
      <formula>49</formula>
    </cfRule>
    <cfRule type="cellIs" dxfId="536" priority="179" operator="greaterThan">
      <formula>50</formula>
    </cfRule>
    <cfRule type="cellIs" dxfId="535" priority="180" operator="between">
      <formula>37</formula>
      <formula>49</formula>
    </cfRule>
    <cfRule type="cellIs" dxfId="534" priority="181" operator="between">
      <formula>16</formula>
      <formula>37</formula>
    </cfRule>
    <cfRule type="cellIs" dxfId="533" priority="182" operator="lessThan">
      <formula>16</formula>
    </cfRule>
  </conditionalFormatting>
  <conditionalFormatting sqref="R97:R101">
    <cfRule type="cellIs" dxfId="532" priority="177" operator="greaterThan">
      <formula>50</formula>
    </cfRule>
  </conditionalFormatting>
  <conditionalFormatting sqref="R103:R105">
    <cfRule type="cellIs" dxfId="531" priority="172" operator="greaterThan">
      <formula>49</formula>
    </cfRule>
    <cfRule type="cellIs" dxfId="530" priority="173" operator="greaterThan">
      <formula>50</formula>
    </cfRule>
    <cfRule type="cellIs" dxfId="529" priority="174" operator="between">
      <formula>37</formula>
      <formula>49</formula>
    </cfRule>
    <cfRule type="cellIs" dxfId="528" priority="175" operator="between">
      <formula>16</formula>
      <formula>37</formula>
    </cfRule>
    <cfRule type="cellIs" dxfId="527" priority="176" operator="lessThan">
      <formula>16</formula>
    </cfRule>
  </conditionalFormatting>
  <conditionalFormatting sqref="R103:R105">
    <cfRule type="cellIs" dxfId="526" priority="167" operator="greaterThan">
      <formula>49</formula>
    </cfRule>
    <cfRule type="cellIs" dxfId="525" priority="168" operator="greaterThan">
      <formula>50</formula>
    </cfRule>
    <cfRule type="cellIs" dxfId="524" priority="169" operator="between">
      <formula>37</formula>
      <formula>49</formula>
    </cfRule>
    <cfRule type="cellIs" dxfId="523" priority="170" operator="between">
      <formula>16</formula>
      <formula>37</formula>
    </cfRule>
    <cfRule type="cellIs" dxfId="522" priority="171" operator="lessThan">
      <formula>16</formula>
    </cfRule>
  </conditionalFormatting>
  <conditionalFormatting sqref="R103:R105">
    <cfRule type="cellIs" dxfId="521" priority="166" operator="greaterThan">
      <formula>50</formula>
    </cfRule>
  </conditionalFormatting>
  <conditionalFormatting sqref="R108">
    <cfRule type="cellIs" dxfId="520" priority="161" operator="greaterThan">
      <formula>49</formula>
    </cfRule>
    <cfRule type="cellIs" dxfId="519" priority="162" operator="greaterThan">
      <formula>50</formula>
    </cfRule>
    <cfRule type="cellIs" dxfId="518" priority="163" operator="between">
      <formula>37</formula>
      <formula>49</formula>
    </cfRule>
    <cfRule type="cellIs" dxfId="517" priority="164" operator="between">
      <formula>16</formula>
      <formula>37</formula>
    </cfRule>
    <cfRule type="cellIs" dxfId="516" priority="165" operator="lessThan">
      <formula>16</formula>
    </cfRule>
  </conditionalFormatting>
  <conditionalFormatting sqref="R108">
    <cfRule type="cellIs" dxfId="515" priority="156" operator="greaterThan">
      <formula>49</formula>
    </cfRule>
    <cfRule type="cellIs" dxfId="514" priority="157" operator="greaterThan">
      <formula>50</formula>
    </cfRule>
    <cfRule type="cellIs" dxfId="513" priority="158" operator="between">
      <formula>37</formula>
      <formula>49</formula>
    </cfRule>
    <cfRule type="cellIs" dxfId="512" priority="159" operator="between">
      <formula>16</formula>
      <formula>37</formula>
    </cfRule>
    <cfRule type="cellIs" dxfId="511" priority="160" operator="lessThan">
      <formula>16</formula>
    </cfRule>
  </conditionalFormatting>
  <conditionalFormatting sqref="R108">
    <cfRule type="cellIs" dxfId="510" priority="155" operator="greaterThan">
      <formula>50</formula>
    </cfRule>
  </conditionalFormatting>
  <conditionalFormatting sqref="R111">
    <cfRule type="cellIs" dxfId="509" priority="150" operator="greaterThan">
      <formula>49</formula>
    </cfRule>
    <cfRule type="cellIs" dxfId="508" priority="151" operator="greaterThan">
      <formula>50</formula>
    </cfRule>
    <cfRule type="cellIs" dxfId="507" priority="152" operator="between">
      <formula>37</formula>
      <formula>49</formula>
    </cfRule>
    <cfRule type="cellIs" dxfId="506" priority="153" operator="between">
      <formula>16</formula>
      <formula>37</formula>
    </cfRule>
    <cfRule type="cellIs" dxfId="505" priority="154" operator="lessThan">
      <formula>16</formula>
    </cfRule>
  </conditionalFormatting>
  <conditionalFormatting sqref="R111">
    <cfRule type="cellIs" dxfId="504" priority="145" operator="greaterThan">
      <formula>49</formula>
    </cfRule>
    <cfRule type="cellIs" dxfId="503" priority="146" operator="greaterThan">
      <formula>50</formula>
    </cfRule>
    <cfRule type="cellIs" dxfId="502" priority="147" operator="between">
      <formula>37</formula>
      <formula>49</formula>
    </cfRule>
    <cfRule type="cellIs" dxfId="501" priority="148" operator="between">
      <formula>16</formula>
      <formula>37</formula>
    </cfRule>
    <cfRule type="cellIs" dxfId="500" priority="149" operator="lessThan">
      <formula>16</formula>
    </cfRule>
  </conditionalFormatting>
  <conditionalFormatting sqref="R111">
    <cfRule type="cellIs" dxfId="499" priority="144" operator="greaterThan">
      <formula>50</formula>
    </cfRule>
  </conditionalFormatting>
  <conditionalFormatting sqref="R116">
    <cfRule type="cellIs" dxfId="498" priority="139" operator="greaterThan">
      <formula>49</formula>
    </cfRule>
    <cfRule type="cellIs" dxfId="497" priority="140" operator="greaterThan">
      <formula>50</formula>
    </cfRule>
    <cfRule type="cellIs" dxfId="496" priority="141" operator="between">
      <formula>37</formula>
      <formula>49</formula>
    </cfRule>
    <cfRule type="cellIs" dxfId="495" priority="142" operator="between">
      <formula>16</formula>
      <formula>37</formula>
    </cfRule>
    <cfRule type="cellIs" dxfId="494" priority="143" operator="lessThan">
      <formula>16</formula>
    </cfRule>
  </conditionalFormatting>
  <conditionalFormatting sqref="R116">
    <cfRule type="cellIs" dxfId="493" priority="134" operator="greaterThan">
      <formula>49</formula>
    </cfRule>
    <cfRule type="cellIs" dxfId="492" priority="135" operator="greaterThan">
      <formula>50</formula>
    </cfRule>
    <cfRule type="cellIs" dxfId="491" priority="136" operator="between">
      <formula>37</formula>
      <formula>49</formula>
    </cfRule>
    <cfRule type="cellIs" dxfId="490" priority="137" operator="between">
      <formula>16</formula>
      <formula>37</formula>
    </cfRule>
    <cfRule type="cellIs" dxfId="489" priority="138" operator="lessThan">
      <formula>16</formula>
    </cfRule>
  </conditionalFormatting>
  <conditionalFormatting sqref="R116">
    <cfRule type="cellIs" dxfId="488" priority="133" operator="greaterThan">
      <formula>50</formula>
    </cfRule>
  </conditionalFormatting>
  <conditionalFormatting sqref="R120:R122">
    <cfRule type="cellIs" dxfId="487" priority="128" operator="greaterThan">
      <formula>49</formula>
    </cfRule>
    <cfRule type="cellIs" dxfId="486" priority="129" operator="greaterThan">
      <formula>50</formula>
    </cfRule>
    <cfRule type="cellIs" dxfId="485" priority="130" operator="between">
      <formula>37</formula>
      <formula>49</formula>
    </cfRule>
    <cfRule type="cellIs" dxfId="484" priority="131" operator="between">
      <formula>16</formula>
      <formula>37</formula>
    </cfRule>
    <cfRule type="cellIs" dxfId="483" priority="132" operator="lessThan">
      <formula>16</formula>
    </cfRule>
  </conditionalFormatting>
  <conditionalFormatting sqref="R120:R122">
    <cfRule type="cellIs" dxfId="482" priority="123" operator="greaterThan">
      <formula>49</formula>
    </cfRule>
    <cfRule type="cellIs" dxfId="481" priority="124" operator="greaterThan">
      <formula>50</formula>
    </cfRule>
    <cfRule type="cellIs" dxfId="480" priority="125" operator="between">
      <formula>37</formula>
      <formula>49</formula>
    </cfRule>
    <cfRule type="cellIs" dxfId="479" priority="126" operator="between">
      <formula>16</formula>
      <formula>37</formula>
    </cfRule>
    <cfRule type="cellIs" dxfId="478" priority="127" operator="lessThan">
      <formula>16</formula>
    </cfRule>
  </conditionalFormatting>
  <conditionalFormatting sqref="R120:R122">
    <cfRule type="cellIs" dxfId="477" priority="122" operator="greaterThan">
      <formula>50</formula>
    </cfRule>
  </conditionalFormatting>
  <conditionalFormatting sqref="R114">
    <cfRule type="cellIs" dxfId="476" priority="117" operator="greaterThan">
      <formula>49</formula>
    </cfRule>
    <cfRule type="cellIs" dxfId="475" priority="118" operator="greaterThan">
      <formula>50</formula>
    </cfRule>
    <cfRule type="cellIs" dxfId="474" priority="119" operator="between">
      <formula>37</formula>
      <formula>49</formula>
    </cfRule>
    <cfRule type="cellIs" dxfId="473" priority="120" operator="between">
      <formula>16</formula>
      <formula>37</formula>
    </cfRule>
    <cfRule type="cellIs" dxfId="472" priority="121" operator="lessThan">
      <formula>16</formula>
    </cfRule>
  </conditionalFormatting>
  <conditionalFormatting sqref="R114">
    <cfRule type="cellIs" dxfId="471" priority="112" operator="greaterThan">
      <formula>49</formula>
    </cfRule>
    <cfRule type="cellIs" dxfId="470" priority="113" operator="greaterThan">
      <formula>50</formula>
    </cfRule>
    <cfRule type="cellIs" dxfId="469" priority="114" operator="between">
      <formula>37</formula>
      <formula>49</formula>
    </cfRule>
    <cfRule type="cellIs" dxfId="468" priority="115" operator="between">
      <formula>16</formula>
      <formula>37</formula>
    </cfRule>
    <cfRule type="cellIs" dxfId="467" priority="116" operator="lessThan">
      <formula>16</formula>
    </cfRule>
  </conditionalFormatting>
  <conditionalFormatting sqref="R114">
    <cfRule type="cellIs" dxfId="466" priority="111" operator="greaterThan">
      <formula>50</formula>
    </cfRule>
  </conditionalFormatting>
  <conditionalFormatting sqref="S23:S59">
    <cfRule type="cellIs" dxfId="465" priority="106" operator="greaterThan">
      <formula>49</formula>
    </cfRule>
    <cfRule type="cellIs" dxfId="464" priority="107" operator="greaterThan">
      <formula>50</formula>
    </cfRule>
    <cfRule type="cellIs" dxfId="463" priority="108" operator="between">
      <formula>37</formula>
      <formula>49</formula>
    </cfRule>
    <cfRule type="cellIs" dxfId="462" priority="109" operator="between">
      <formula>16</formula>
      <formula>37</formula>
    </cfRule>
    <cfRule type="cellIs" dxfId="461" priority="110" operator="lessThan">
      <formula>16</formula>
    </cfRule>
  </conditionalFormatting>
  <conditionalFormatting sqref="S23:S59">
    <cfRule type="cellIs" dxfId="460" priority="101" operator="greaterThan">
      <formula>49</formula>
    </cfRule>
    <cfRule type="cellIs" dxfId="459" priority="102" operator="greaterThan">
      <formula>50</formula>
    </cfRule>
    <cfRule type="cellIs" dxfId="458" priority="103" operator="between">
      <formula>37</formula>
      <formula>49</formula>
    </cfRule>
    <cfRule type="cellIs" dxfId="457" priority="104" operator="between">
      <formula>16</formula>
      <formula>37</formula>
    </cfRule>
    <cfRule type="cellIs" dxfId="456" priority="105" operator="lessThan">
      <formula>16</formula>
    </cfRule>
  </conditionalFormatting>
  <conditionalFormatting sqref="S23:S59">
    <cfRule type="cellIs" dxfId="455" priority="100" operator="greaterThan">
      <formula>50</formula>
    </cfRule>
  </conditionalFormatting>
  <conditionalFormatting sqref="R23:R59">
    <cfRule type="cellIs" dxfId="454" priority="95" operator="greaterThan">
      <formula>49</formula>
    </cfRule>
    <cfRule type="cellIs" dxfId="453" priority="96" operator="greaterThan">
      <formula>50</formula>
    </cfRule>
    <cfRule type="cellIs" dxfId="452" priority="97" operator="between">
      <formula>37</formula>
      <formula>49</formula>
    </cfRule>
    <cfRule type="cellIs" dxfId="451" priority="98" operator="between">
      <formula>16</formula>
      <formula>37</formula>
    </cfRule>
    <cfRule type="cellIs" dxfId="450" priority="99" operator="lessThan">
      <formula>16</formula>
    </cfRule>
  </conditionalFormatting>
  <conditionalFormatting sqref="R23:R59">
    <cfRule type="cellIs" dxfId="449" priority="90" operator="greaterThan">
      <formula>49</formula>
    </cfRule>
    <cfRule type="cellIs" dxfId="448" priority="91" operator="greaterThan">
      <formula>50</formula>
    </cfRule>
    <cfRule type="cellIs" dxfId="447" priority="92" operator="between">
      <formula>37</formula>
      <formula>49</formula>
    </cfRule>
    <cfRule type="cellIs" dxfId="446" priority="93" operator="between">
      <formula>16</formula>
      <formula>37</formula>
    </cfRule>
    <cfRule type="cellIs" dxfId="445" priority="94" operator="lessThan">
      <formula>16</formula>
    </cfRule>
  </conditionalFormatting>
  <conditionalFormatting sqref="R23:R59">
    <cfRule type="cellIs" dxfId="444" priority="89" operator="greaterThan">
      <formula>50</formula>
    </cfRule>
  </conditionalFormatting>
  <conditionalFormatting sqref="S64:S94">
    <cfRule type="cellIs" dxfId="443" priority="73" operator="greaterThan">
      <formula>49</formula>
    </cfRule>
    <cfRule type="cellIs" dxfId="442" priority="74" operator="greaterThan">
      <formula>50</formula>
    </cfRule>
    <cfRule type="cellIs" dxfId="441" priority="75" operator="between">
      <formula>37</formula>
      <formula>49</formula>
    </cfRule>
    <cfRule type="cellIs" dxfId="440" priority="76" operator="between">
      <formula>16</formula>
      <formula>37</formula>
    </cfRule>
    <cfRule type="cellIs" dxfId="439" priority="77" operator="lessThan">
      <formula>16</formula>
    </cfRule>
  </conditionalFormatting>
  <conditionalFormatting sqref="S64:S94">
    <cfRule type="cellIs" dxfId="438" priority="68" operator="greaterThan">
      <formula>49</formula>
    </cfRule>
    <cfRule type="cellIs" dxfId="437" priority="69" operator="greaterThan">
      <formula>50</formula>
    </cfRule>
    <cfRule type="cellIs" dxfId="436" priority="70" operator="between">
      <formula>37</formula>
      <formula>49</formula>
    </cfRule>
    <cfRule type="cellIs" dxfId="435" priority="71" operator="between">
      <formula>16</formula>
      <formula>37</formula>
    </cfRule>
    <cfRule type="cellIs" dxfId="434" priority="72" operator="lessThan">
      <formula>16</formula>
    </cfRule>
  </conditionalFormatting>
  <conditionalFormatting sqref="S64:S94">
    <cfRule type="cellIs" dxfId="433" priority="67" operator="greaterThan">
      <formula>50</formula>
    </cfRule>
  </conditionalFormatting>
  <conditionalFormatting sqref="R63:R94">
    <cfRule type="cellIs" dxfId="432" priority="51" operator="greaterThan">
      <formula>49</formula>
    </cfRule>
    <cfRule type="cellIs" dxfId="431" priority="52" operator="greaterThan">
      <formula>50</formula>
    </cfRule>
    <cfRule type="cellIs" dxfId="430" priority="53" operator="between">
      <formula>37</formula>
      <formula>49</formula>
    </cfRule>
    <cfRule type="cellIs" dxfId="429" priority="54" operator="between">
      <formula>16</formula>
      <formula>37</formula>
    </cfRule>
    <cfRule type="cellIs" dxfId="428" priority="55" operator="lessThan">
      <formula>16</formula>
    </cfRule>
  </conditionalFormatting>
  <conditionalFormatting sqref="R63:R94">
    <cfRule type="cellIs" dxfId="427" priority="46" operator="greaterThan">
      <formula>49</formula>
    </cfRule>
    <cfRule type="cellIs" dxfId="426" priority="47" operator="greaterThan">
      <formula>50</formula>
    </cfRule>
    <cfRule type="cellIs" dxfId="425" priority="48" operator="between">
      <formula>37</formula>
      <formula>49</formula>
    </cfRule>
    <cfRule type="cellIs" dxfId="424" priority="49" operator="between">
      <formula>16</formula>
      <formula>37</formula>
    </cfRule>
    <cfRule type="cellIs" dxfId="423" priority="50" operator="lessThan">
      <formula>16</formula>
    </cfRule>
  </conditionalFormatting>
  <conditionalFormatting sqref="R63:R94">
    <cfRule type="cellIs" dxfId="422" priority="45" operator="greaterThan">
      <formula>50</formula>
    </cfRule>
  </conditionalFormatting>
  <conditionalFormatting sqref="S63">
    <cfRule type="cellIs" dxfId="421" priority="40" operator="greaterThan">
      <formula>49</formula>
    </cfRule>
    <cfRule type="cellIs" dxfId="420" priority="41" operator="greaterThan">
      <formula>50</formula>
    </cfRule>
    <cfRule type="cellIs" dxfId="419" priority="42" operator="between">
      <formula>37</formula>
      <formula>49</formula>
    </cfRule>
    <cfRule type="cellIs" dxfId="418" priority="43" operator="between">
      <formula>16</formula>
      <formula>37</formula>
    </cfRule>
    <cfRule type="cellIs" dxfId="417" priority="44" operator="lessThan">
      <formula>16</formula>
    </cfRule>
  </conditionalFormatting>
  <conditionalFormatting sqref="S63">
    <cfRule type="cellIs" dxfId="416" priority="35" operator="greaterThan">
      <formula>49</formula>
    </cfRule>
    <cfRule type="cellIs" dxfId="415" priority="36" operator="greaterThan">
      <formula>50</formula>
    </cfRule>
    <cfRule type="cellIs" dxfId="414" priority="37" operator="between">
      <formula>37</formula>
      <formula>49</formula>
    </cfRule>
    <cfRule type="cellIs" dxfId="413" priority="38" operator="between">
      <formula>16</formula>
      <formula>37</formula>
    </cfRule>
    <cfRule type="cellIs" dxfId="412" priority="39" operator="lessThan">
      <formula>16</formula>
    </cfRule>
  </conditionalFormatting>
  <conditionalFormatting sqref="S63">
    <cfRule type="cellIs" dxfId="411" priority="34" operator="greaterThan">
      <formula>50</formula>
    </cfRule>
  </conditionalFormatting>
  <conditionalFormatting sqref="T23:T59">
    <cfRule type="cellIs" dxfId="410" priority="18" operator="greaterThan">
      <formula>49</formula>
    </cfRule>
    <cfRule type="cellIs" dxfId="409" priority="19" operator="greaterThan">
      <formula>50</formula>
    </cfRule>
    <cfRule type="cellIs" dxfId="408" priority="20" operator="between">
      <formula>37</formula>
      <formula>49</formula>
    </cfRule>
    <cfRule type="cellIs" dxfId="407" priority="21" operator="between">
      <formula>16</formula>
      <formula>37</formula>
    </cfRule>
    <cfRule type="cellIs" dxfId="406" priority="22" operator="lessThan">
      <formula>16</formula>
    </cfRule>
  </conditionalFormatting>
  <conditionalFormatting sqref="T23:T59">
    <cfRule type="cellIs" dxfId="405" priority="13" operator="greaterThan">
      <formula>49</formula>
    </cfRule>
    <cfRule type="cellIs" dxfId="404" priority="14" operator="greaterThan">
      <formula>50</formula>
    </cfRule>
    <cfRule type="cellIs" dxfId="403" priority="15" operator="between">
      <formula>37</formula>
      <formula>49</formula>
    </cfRule>
    <cfRule type="cellIs" dxfId="402" priority="16" operator="between">
      <formula>16</formula>
      <formula>37</formula>
    </cfRule>
    <cfRule type="cellIs" dxfId="401" priority="17" operator="lessThan">
      <formula>16</formula>
    </cfRule>
  </conditionalFormatting>
  <conditionalFormatting sqref="T23:T59">
    <cfRule type="cellIs" dxfId="400" priority="12" operator="greaterThan">
      <formula>50</formula>
    </cfRule>
  </conditionalFormatting>
  <conditionalFormatting sqref="T63:T94">
    <cfRule type="cellIs" dxfId="399" priority="7" operator="greaterThan">
      <formula>49</formula>
    </cfRule>
    <cfRule type="cellIs" dxfId="398" priority="8" operator="greaterThan">
      <formula>50</formula>
    </cfRule>
    <cfRule type="cellIs" dxfId="397" priority="9" operator="between">
      <formula>37</formula>
      <formula>49</formula>
    </cfRule>
    <cfRule type="cellIs" dxfId="396" priority="10" operator="between">
      <formula>16</formula>
      <formula>37</formula>
    </cfRule>
    <cfRule type="cellIs" dxfId="395" priority="11" operator="lessThan">
      <formula>16</formula>
    </cfRule>
  </conditionalFormatting>
  <conditionalFormatting sqref="T63:T94">
    <cfRule type="cellIs" dxfId="394" priority="2" operator="greaterThan">
      <formula>49</formula>
    </cfRule>
    <cfRule type="cellIs" dxfId="393" priority="3" operator="greaterThan">
      <formula>50</formula>
    </cfRule>
    <cfRule type="cellIs" dxfId="392" priority="4" operator="between">
      <formula>37</formula>
      <formula>49</formula>
    </cfRule>
    <cfRule type="cellIs" dxfId="391" priority="5" operator="between">
      <formula>16</formula>
      <formula>37</formula>
    </cfRule>
    <cfRule type="cellIs" dxfId="390" priority="6" operator="lessThan">
      <formula>16</formula>
    </cfRule>
  </conditionalFormatting>
  <conditionalFormatting sqref="T63:T94">
    <cfRule type="cellIs" dxfId="389" priority="1" operator="greaterThan">
      <formula>50</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26"/>
  <sheetViews>
    <sheetView zoomScale="80" zoomScaleNormal="80" workbookViewId="0">
      <selection activeCell="F20" sqref="F20"/>
    </sheetView>
  </sheetViews>
  <sheetFormatPr baseColWidth="10" defaultRowHeight="15" x14ac:dyDescent="0.25"/>
  <cols>
    <col min="1" max="10" width="5.7109375" customWidth="1"/>
    <col min="11" max="12" width="5.7109375" hidden="1" customWidth="1"/>
    <col min="13" max="14" width="5.7109375" customWidth="1"/>
  </cols>
  <sheetData>
    <row r="2" spans="1:14" x14ac:dyDescent="0.25">
      <c r="A2" s="258" t="s">
        <v>153</v>
      </c>
      <c r="B2" s="258"/>
      <c r="C2" s="258"/>
      <c r="D2" s="258"/>
      <c r="E2" s="258"/>
      <c r="F2" s="258"/>
      <c r="G2" s="258"/>
      <c r="H2" s="258"/>
      <c r="I2" s="258"/>
      <c r="J2" s="258"/>
      <c r="K2" s="258"/>
      <c r="L2" s="258"/>
      <c r="M2" s="258"/>
      <c r="N2" s="258"/>
    </row>
    <row r="3" spans="1:14" x14ac:dyDescent="0.25">
      <c r="A3" s="258" t="s">
        <v>154</v>
      </c>
      <c r="B3" s="258"/>
      <c r="C3" s="258"/>
      <c r="D3" s="258"/>
      <c r="E3" s="258"/>
      <c r="F3" s="258"/>
      <c r="G3" s="258"/>
      <c r="H3" s="258"/>
      <c r="I3" s="258"/>
      <c r="J3" s="258"/>
      <c r="K3" s="258"/>
      <c r="L3" s="258"/>
      <c r="M3" s="258"/>
      <c r="N3" s="258"/>
    </row>
    <row r="4" spans="1:14" x14ac:dyDescent="0.25">
      <c r="A4" s="258" t="s">
        <v>155</v>
      </c>
      <c r="B4" s="258"/>
      <c r="C4" s="258"/>
      <c r="D4" s="258"/>
      <c r="E4" s="258"/>
      <c r="F4" s="258"/>
      <c r="G4" s="258"/>
      <c r="H4" s="258"/>
      <c r="I4" s="258"/>
      <c r="J4" s="258"/>
      <c r="K4" s="258"/>
      <c r="L4" s="258"/>
      <c r="M4" s="258"/>
      <c r="N4" s="258"/>
    </row>
    <row r="5" spans="1:14" x14ac:dyDescent="0.25">
      <c r="A5" s="259">
        <v>1</v>
      </c>
      <c r="B5" s="259"/>
      <c r="C5" s="259"/>
      <c r="D5" s="259"/>
      <c r="E5" s="259"/>
      <c r="F5" s="259"/>
      <c r="G5" s="259"/>
      <c r="H5" s="259"/>
      <c r="I5" s="259"/>
      <c r="J5" s="259"/>
      <c r="K5" s="259"/>
      <c r="L5" s="259"/>
      <c r="M5" s="259"/>
      <c r="N5" s="259"/>
    </row>
    <row r="6" spans="1:14" ht="115.5" customHeight="1" x14ac:dyDescent="0.25">
      <c r="A6" s="257" t="s">
        <v>19</v>
      </c>
      <c r="B6" s="257"/>
      <c r="C6" s="260" t="s">
        <v>156</v>
      </c>
      <c r="D6" s="256"/>
      <c r="E6" s="257" t="s">
        <v>33</v>
      </c>
      <c r="F6" s="257"/>
      <c r="G6" s="257" t="s">
        <v>45</v>
      </c>
      <c r="H6" s="257"/>
      <c r="I6" s="257" t="s">
        <v>49</v>
      </c>
      <c r="J6" s="257"/>
      <c r="K6" s="257" t="s">
        <v>157</v>
      </c>
      <c r="L6" s="257"/>
      <c r="M6" s="257" t="s">
        <v>59</v>
      </c>
      <c r="N6" s="257"/>
    </row>
    <row r="7" spans="1:14" ht="21.75" customHeight="1" x14ac:dyDescent="0.25">
      <c r="A7" s="255">
        <v>0.2</v>
      </c>
      <c r="B7" s="256"/>
      <c r="C7" s="255">
        <v>0.05</v>
      </c>
      <c r="D7" s="256"/>
      <c r="E7" s="255">
        <v>0.25</v>
      </c>
      <c r="F7" s="256"/>
      <c r="G7" s="255">
        <v>0.25</v>
      </c>
      <c r="H7" s="256"/>
      <c r="I7" s="255">
        <v>0.2</v>
      </c>
      <c r="J7" s="256"/>
      <c r="K7" s="117"/>
      <c r="L7" s="117"/>
      <c r="M7" s="255">
        <v>0.05</v>
      </c>
      <c r="N7" s="256"/>
    </row>
    <row r="8" spans="1:14" x14ac:dyDescent="0.25">
      <c r="A8" s="16" t="s">
        <v>158</v>
      </c>
      <c r="B8" s="148">
        <f>SEGUIMIENTO!S4</f>
        <v>60</v>
      </c>
      <c r="C8" s="17" t="s">
        <v>159</v>
      </c>
      <c r="D8" s="148">
        <v>50</v>
      </c>
      <c r="E8" s="17" t="s">
        <v>160</v>
      </c>
      <c r="F8" s="148">
        <f>SEGUIMIENTO!S8</f>
        <v>60</v>
      </c>
      <c r="G8" s="17" t="s">
        <v>161</v>
      </c>
      <c r="H8" s="148">
        <f>SEGUIMIENTO!S13</f>
        <v>70</v>
      </c>
      <c r="I8" s="17" t="s">
        <v>162</v>
      </c>
      <c r="J8" s="148">
        <f>SEGUIMIENTO!S14</f>
        <v>60</v>
      </c>
      <c r="K8" s="22"/>
      <c r="L8" s="23"/>
      <c r="M8" s="18" t="s">
        <v>164</v>
      </c>
      <c r="N8" s="148">
        <f>SEGUIMIENTO!S18</f>
        <v>60</v>
      </c>
    </row>
    <row r="9" spans="1:14" x14ac:dyDescent="0.25">
      <c r="A9" s="17" t="s">
        <v>165</v>
      </c>
      <c r="B9" s="148">
        <f>SEGUIMIENTO!S5</f>
        <v>50</v>
      </c>
      <c r="C9" s="22"/>
      <c r="D9" s="22"/>
      <c r="E9" s="17" t="s">
        <v>166</v>
      </c>
      <c r="F9" s="148">
        <f>SEGUIMIENTO!S9</f>
        <v>50</v>
      </c>
      <c r="G9" s="22"/>
      <c r="H9" s="23"/>
      <c r="I9" s="17" t="s">
        <v>168</v>
      </c>
      <c r="J9" s="148">
        <f>SEGUIMIENTO!S15</f>
        <v>55</v>
      </c>
      <c r="K9" s="22"/>
      <c r="L9" s="23"/>
      <c r="M9" s="18" t="s">
        <v>170</v>
      </c>
      <c r="N9" s="148">
        <f>SEGUIMIENTO!S19</f>
        <v>60</v>
      </c>
    </row>
    <row r="10" spans="1:14" x14ac:dyDescent="0.25">
      <c r="A10" s="17" t="s">
        <v>171</v>
      </c>
      <c r="B10" s="148">
        <f>SEGUIMIENTO!S6</f>
        <v>38</v>
      </c>
      <c r="C10" s="22"/>
      <c r="D10" s="22"/>
      <c r="E10" s="17" t="s">
        <v>172</v>
      </c>
      <c r="F10" s="148">
        <f>SEGUIMIENTO!S10</f>
        <v>70</v>
      </c>
      <c r="G10" s="19"/>
      <c r="H10" s="19"/>
      <c r="I10" s="22"/>
      <c r="J10" s="181"/>
      <c r="K10" s="22"/>
      <c r="L10" s="23"/>
      <c r="M10" s="24"/>
      <c r="N10" s="23"/>
    </row>
    <row r="11" spans="1:14" x14ac:dyDescent="0.25">
      <c r="A11" s="22"/>
      <c r="B11" s="21"/>
      <c r="C11" s="22"/>
      <c r="D11" s="22"/>
      <c r="E11" s="17" t="s">
        <v>175</v>
      </c>
      <c r="F11" s="148">
        <f>SEGUIMIENTO!S11</f>
        <v>38</v>
      </c>
      <c r="G11" s="19"/>
      <c r="H11" s="19"/>
      <c r="I11" s="19"/>
      <c r="J11" s="19"/>
      <c r="K11" s="19"/>
      <c r="L11" s="19"/>
      <c r="M11" s="24"/>
      <c r="N11" s="23"/>
    </row>
    <row r="12" spans="1:14" x14ac:dyDescent="0.25">
      <c r="A12" s="22"/>
      <c r="B12" s="21"/>
      <c r="C12" s="22"/>
      <c r="D12" s="22"/>
      <c r="E12" s="17" t="s">
        <v>176</v>
      </c>
      <c r="F12" s="148">
        <f>SEGUIMIENTO!S12</f>
        <v>70</v>
      </c>
      <c r="G12" s="19"/>
      <c r="H12" s="19"/>
      <c r="I12" s="19"/>
      <c r="J12" s="19"/>
      <c r="K12" s="19"/>
      <c r="L12" s="19"/>
      <c r="M12" s="19"/>
      <c r="N12" s="20"/>
    </row>
    <row r="13" spans="1:14" x14ac:dyDescent="0.25">
      <c r="A13" s="22"/>
      <c r="B13" s="21"/>
      <c r="C13" s="22"/>
      <c r="D13" s="22"/>
      <c r="E13" s="19"/>
      <c r="F13" s="19"/>
      <c r="G13" s="19"/>
      <c r="H13" s="19"/>
      <c r="I13" s="19"/>
      <c r="J13" s="19"/>
      <c r="K13" s="19"/>
      <c r="L13" s="19"/>
      <c r="M13" s="19"/>
      <c r="N13" s="20"/>
    </row>
    <row r="19" spans="2:6" x14ac:dyDescent="0.25">
      <c r="B19" t="s">
        <v>477</v>
      </c>
      <c r="C19">
        <v>1</v>
      </c>
    </row>
    <row r="20" spans="2:6" ht="15" customHeight="1" x14ac:dyDescent="0.25">
      <c r="B20" s="119" t="s">
        <v>19</v>
      </c>
      <c r="C20" s="118">
        <v>100</v>
      </c>
      <c r="D20" s="13">
        <f>C20*0.2</f>
        <v>20</v>
      </c>
      <c r="E20">
        <v>100</v>
      </c>
      <c r="F20" s="13">
        <f>E20*0.2</f>
        <v>20</v>
      </c>
    </row>
    <row r="21" spans="2:6" ht="15" customHeight="1" x14ac:dyDescent="0.25">
      <c r="B21" s="119" t="s">
        <v>156</v>
      </c>
      <c r="C21" s="118">
        <v>50</v>
      </c>
      <c r="D21" s="13">
        <f>C21*0.05</f>
        <v>2.5</v>
      </c>
      <c r="E21">
        <v>100</v>
      </c>
      <c r="F21" s="13">
        <f>E21*0.05</f>
        <v>5</v>
      </c>
    </row>
    <row r="22" spans="2:6" ht="15" customHeight="1" x14ac:dyDescent="0.25">
      <c r="B22" s="119" t="s">
        <v>33</v>
      </c>
      <c r="C22" s="118">
        <v>40</v>
      </c>
      <c r="D22" s="13">
        <f>C22*0.25</f>
        <v>10</v>
      </c>
      <c r="E22">
        <v>100</v>
      </c>
      <c r="F22" s="13">
        <f>E22*0.25</f>
        <v>25</v>
      </c>
    </row>
    <row r="23" spans="2:6" ht="15" customHeight="1" x14ac:dyDescent="0.25">
      <c r="B23" s="119" t="s">
        <v>45</v>
      </c>
      <c r="C23" s="118">
        <v>100</v>
      </c>
      <c r="D23" s="13">
        <f>C23*0.25</f>
        <v>25</v>
      </c>
      <c r="E23">
        <v>100</v>
      </c>
      <c r="F23" s="13">
        <f>E23*0.25</f>
        <v>25</v>
      </c>
    </row>
    <row r="24" spans="2:6" ht="15" customHeight="1" x14ac:dyDescent="0.25">
      <c r="B24" s="119" t="s">
        <v>49</v>
      </c>
      <c r="C24" s="118">
        <v>67</v>
      </c>
      <c r="D24" s="13">
        <f t="shared" ref="D24:F24" si="0">C24*0.2</f>
        <v>13.4</v>
      </c>
      <c r="E24">
        <v>100</v>
      </c>
      <c r="F24" s="13">
        <f t="shared" si="0"/>
        <v>20</v>
      </c>
    </row>
    <row r="25" spans="2:6" ht="15" customHeight="1" x14ac:dyDescent="0.25">
      <c r="B25" s="119" t="s">
        <v>59</v>
      </c>
      <c r="C25" s="118">
        <v>100</v>
      </c>
      <c r="D25" s="13">
        <f>C25*0.05</f>
        <v>5</v>
      </c>
      <c r="E25">
        <v>100</v>
      </c>
      <c r="F25" s="13">
        <f>E25*0.05</f>
        <v>5</v>
      </c>
    </row>
    <row r="26" spans="2:6" x14ac:dyDescent="0.25">
      <c r="D26">
        <f>SUM(D20:D25)</f>
        <v>75.900000000000006</v>
      </c>
      <c r="F26">
        <f>SUM(F20:F25)</f>
        <v>100</v>
      </c>
    </row>
  </sheetData>
  <mergeCells count="17">
    <mergeCell ref="M6:N6"/>
    <mergeCell ref="A2:N2"/>
    <mergeCell ref="A3:N3"/>
    <mergeCell ref="A4:N4"/>
    <mergeCell ref="A5:N5"/>
    <mergeCell ref="A6:B6"/>
    <mergeCell ref="C6:D6"/>
    <mergeCell ref="E6:F6"/>
    <mergeCell ref="G6:H6"/>
    <mergeCell ref="I6:J6"/>
    <mergeCell ref="K6:L6"/>
    <mergeCell ref="M7:N7"/>
    <mergeCell ref="A7:B7"/>
    <mergeCell ref="C7:D7"/>
    <mergeCell ref="E7:F7"/>
    <mergeCell ref="G7:H7"/>
    <mergeCell ref="I7:J7"/>
  </mergeCells>
  <conditionalFormatting sqref="B8:B10">
    <cfRule type="cellIs" dxfId="388" priority="62" operator="greaterThan">
      <formula>49</formula>
    </cfRule>
    <cfRule type="cellIs" dxfId="387" priority="63" operator="greaterThan">
      <formula>50</formula>
    </cfRule>
    <cfRule type="cellIs" dxfId="386" priority="64" operator="between">
      <formula>37</formula>
      <formula>49</formula>
    </cfRule>
    <cfRule type="cellIs" dxfId="385" priority="65" operator="between">
      <formula>16</formula>
      <formula>37</formula>
    </cfRule>
    <cfRule type="cellIs" dxfId="384" priority="66" operator="lessThan">
      <formula>16</formula>
    </cfRule>
  </conditionalFormatting>
  <conditionalFormatting sqref="B8:B10">
    <cfRule type="cellIs" dxfId="383" priority="57" operator="greaterThan">
      <formula>49</formula>
    </cfRule>
    <cfRule type="cellIs" dxfId="382" priority="58" operator="greaterThan">
      <formula>50</formula>
    </cfRule>
    <cfRule type="cellIs" dxfId="381" priority="59" operator="between">
      <formula>37</formula>
      <formula>49</formula>
    </cfRule>
    <cfRule type="cellIs" dxfId="380" priority="60" operator="between">
      <formula>16</formula>
      <formula>37</formula>
    </cfRule>
    <cfRule type="cellIs" dxfId="379" priority="61" operator="lessThan">
      <formula>16</formula>
    </cfRule>
  </conditionalFormatting>
  <conditionalFormatting sqref="B8:B10">
    <cfRule type="cellIs" dxfId="378" priority="56" operator="greaterThan">
      <formula>50</formula>
    </cfRule>
  </conditionalFormatting>
  <conditionalFormatting sqref="D8">
    <cfRule type="cellIs" dxfId="377" priority="51" operator="greaterThan">
      <formula>49</formula>
    </cfRule>
    <cfRule type="cellIs" dxfId="376" priority="52" operator="greaterThan">
      <formula>50</formula>
    </cfRule>
    <cfRule type="cellIs" dxfId="375" priority="53" operator="between">
      <formula>37</formula>
      <formula>49</formula>
    </cfRule>
    <cfRule type="cellIs" dxfId="374" priority="54" operator="between">
      <formula>16</formula>
      <formula>37</formula>
    </cfRule>
    <cfRule type="cellIs" dxfId="373" priority="55" operator="lessThan">
      <formula>16</formula>
    </cfRule>
  </conditionalFormatting>
  <conditionalFormatting sqref="D8">
    <cfRule type="cellIs" dxfId="372" priority="46" operator="greaterThan">
      <formula>49</formula>
    </cfRule>
    <cfRule type="cellIs" dxfId="371" priority="47" operator="greaterThan">
      <formula>50</formula>
    </cfRule>
    <cfRule type="cellIs" dxfId="370" priority="48" operator="between">
      <formula>37</formula>
      <formula>49</formula>
    </cfRule>
    <cfRule type="cellIs" dxfId="369" priority="49" operator="between">
      <formula>16</formula>
      <formula>37</formula>
    </cfRule>
    <cfRule type="cellIs" dxfId="368" priority="50" operator="lessThan">
      <formula>16</formula>
    </cfRule>
  </conditionalFormatting>
  <conditionalFormatting sqref="D8">
    <cfRule type="cellIs" dxfId="367" priority="45" operator="greaterThan">
      <formula>50</formula>
    </cfRule>
  </conditionalFormatting>
  <conditionalFormatting sqref="F8:F12">
    <cfRule type="cellIs" dxfId="366" priority="40" operator="greaterThan">
      <formula>49</formula>
    </cfRule>
    <cfRule type="cellIs" dxfId="365" priority="41" operator="greaterThan">
      <formula>50</formula>
    </cfRule>
    <cfRule type="cellIs" dxfId="364" priority="42" operator="between">
      <formula>37</formula>
      <formula>49</formula>
    </cfRule>
    <cfRule type="cellIs" dxfId="363" priority="43" operator="between">
      <formula>16</formula>
      <formula>37</formula>
    </cfRule>
    <cfRule type="cellIs" dxfId="362" priority="44" operator="lessThan">
      <formula>16</formula>
    </cfRule>
  </conditionalFormatting>
  <conditionalFormatting sqref="F8:F12">
    <cfRule type="cellIs" dxfId="361" priority="35" operator="greaterThan">
      <formula>49</formula>
    </cfRule>
    <cfRule type="cellIs" dxfId="360" priority="36" operator="greaterThan">
      <formula>50</formula>
    </cfRule>
    <cfRule type="cellIs" dxfId="359" priority="37" operator="between">
      <formula>37</formula>
      <formula>49</formula>
    </cfRule>
    <cfRule type="cellIs" dxfId="358" priority="38" operator="between">
      <formula>16</formula>
      <formula>37</formula>
    </cfRule>
    <cfRule type="cellIs" dxfId="357" priority="39" operator="lessThan">
      <formula>16</formula>
    </cfRule>
  </conditionalFormatting>
  <conditionalFormatting sqref="F8:F12">
    <cfRule type="cellIs" dxfId="356" priority="34" operator="greaterThan">
      <formula>50</formula>
    </cfRule>
  </conditionalFormatting>
  <conditionalFormatting sqref="H8">
    <cfRule type="cellIs" dxfId="355" priority="29" operator="greaterThan">
      <formula>49</formula>
    </cfRule>
    <cfRule type="cellIs" dxfId="354" priority="30" operator="greaterThan">
      <formula>50</formula>
    </cfRule>
    <cfRule type="cellIs" dxfId="353" priority="31" operator="between">
      <formula>37</formula>
      <formula>49</formula>
    </cfRule>
    <cfRule type="cellIs" dxfId="352" priority="32" operator="between">
      <formula>16</formula>
      <formula>37</formula>
    </cfRule>
    <cfRule type="cellIs" dxfId="351" priority="33" operator="lessThan">
      <formula>16</formula>
    </cfRule>
  </conditionalFormatting>
  <conditionalFormatting sqref="H8">
    <cfRule type="cellIs" dxfId="350" priority="24" operator="greaterThan">
      <formula>49</formula>
    </cfRule>
    <cfRule type="cellIs" dxfId="349" priority="25" operator="greaterThan">
      <formula>50</formula>
    </cfRule>
    <cfRule type="cellIs" dxfId="348" priority="26" operator="between">
      <formula>37</formula>
      <formula>49</formula>
    </cfRule>
    <cfRule type="cellIs" dxfId="347" priority="27" operator="between">
      <formula>16</formula>
      <formula>37</formula>
    </cfRule>
    <cfRule type="cellIs" dxfId="346" priority="28" operator="lessThan">
      <formula>16</formula>
    </cfRule>
  </conditionalFormatting>
  <conditionalFormatting sqref="H8">
    <cfRule type="cellIs" dxfId="345" priority="23" operator="greaterThan">
      <formula>50</formula>
    </cfRule>
  </conditionalFormatting>
  <conditionalFormatting sqref="J8:J9">
    <cfRule type="cellIs" dxfId="344" priority="18" operator="greaterThan">
      <formula>49</formula>
    </cfRule>
    <cfRule type="cellIs" dxfId="343" priority="19" operator="greaterThan">
      <formula>50</formula>
    </cfRule>
    <cfRule type="cellIs" dxfId="342" priority="20" operator="between">
      <formula>37</formula>
      <formula>49</formula>
    </cfRule>
    <cfRule type="cellIs" dxfId="341" priority="21" operator="between">
      <formula>16</formula>
      <formula>37</formula>
    </cfRule>
    <cfRule type="cellIs" dxfId="340" priority="22" operator="lessThan">
      <formula>16</formula>
    </cfRule>
  </conditionalFormatting>
  <conditionalFormatting sqref="J8:J9">
    <cfRule type="cellIs" dxfId="339" priority="13" operator="greaterThan">
      <formula>49</formula>
    </cfRule>
    <cfRule type="cellIs" dxfId="338" priority="14" operator="greaterThan">
      <formula>50</formula>
    </cfRule>
    <cfRule type="cellIs" dxfId="337" priority="15" operator="between">
      <formula>37</formula>
      <formula>49</formula>
    </cfRule>
    <cfRule type="cellIs" dxfId="336" priority="16" operator="between">
      <formula>16</formula>
      <formula>37</formula>
    </cfRule>
    <cfRule type="cellIs" dxfId="335" priority="17" operator="lessThan">
      <formula>16</formula>
    </cfRule>
  </conditionalFormatting>
  <conditionalFormatting sqref="J8:J9">
    <cfRule type="cellIs" dxfId="334" priority="12" operator="greaterThan">
      <formula>50</formula>
    </cfRule>
  </conditionalFormatting>
  <conditionalFormatting sqref="N8:N9">
    <cfRule type="cellIs" dxfId="333" priority="7" operator="greaterThan">
      <formula>49</formula>
    </cfRule>
    <cfRule type="cellIs" dxfId="332" priority="8" operator="greaterThan">
      <formula>50</formula>
    </cfRule>
    <cfRule type="cellIs" dxfId="331" priority="9" operator="between">
      <formula>37</formula>
      <formula>49</formula>
    </cfRule>
    <cfRule type="cellIs" dxfId="330" priority="10" operator="between">
      <formula>16</formula>
      <formula>37</formula>
    </cfRule>
    <cfRule type="cellIs" dxfId="329" priority="11" operator="lessThan">
      <formula>16</formula>
    </cfRule>
  </conditionalFormatting>
  <conditionalFormatting sqref="N8:N9">
    <cfRule type="cellIs" dxfId="328" priority="2" operator="greaterThan">
      <formula>49</formula>
    </cfRule>
    <cfRule type="cellIs" dxfId="327" priority="3" operator="greaterThan">
      <formula>50</formula>
    </cfRule>
    <cfRule type="cellIs" dxfId="326" priority="4" operator="between">
      <formula>37</formula>
      <formula>49</formula>
    </cfRule>
    <cfRule type="cellIs" dxfId="325" priority="5" operator="between">
      <formula>16</formula>
      <formula>37</formula>
    </cfRule>
    <cfRule type="cellIs" dxfId="324" priority="6" operator="lessThan">
      <formula>16</formula>
    </cfRule>
  </conditionalFormatting>
  <conditionalFormatting sqref="N8:N9">
    <cfRule type="cellIs" dxfId="323" priority="1" operator="greaterThan">
      <formula>50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32"/>
  <sheetViews>
    <sheetView topLeftCell="A2" zoomScale="80" zoomScaleNormal="80" workbookViewId="0">
      <selection activeCell="G32" sqref="G32"/>
    </sheetView>
  </sheetViews>
  <sheetFormatPr baseColWidth="10" defaultRowHeight="15" x14ac:dyDescent="0.25"/>
  <cols>
    <col min="1" max="18" width="5.7109375" customWidth="1"/>
  </cols>
  <sheetData>
    <row r="2" spans="1:18" x14ac:dyDescent="0.25">
      <c r="A2" s="266" t="s">
        <v>153</v>
      </c>
      <c r="B2" s="266"/>
      <c r="C2" s="266"/>
      <c r="D2" s="266"/>
      <c r="E2" s="266"/>
      <c r="F2" s="266"/>
      <c r="G2" s="266"/>
      <c r="H2" s="266"/>
      <c r="I2" s="266"/>
      <c r="J2" s="266"/>
      <c r="K2" s="266"/>
      <c r="L2" s="266"/>
      <c r="M2" s="266"/>
      <c r="N2" s="266"/>
      <c r="O2" s="266"/>
      <c r="P2" s="266"/>
      <c r="Q2" s="266"/>
      <c r="R2" s="266"/>
    </row>
    <row r="3" spans="1:18" x14ac:dyDescent="0.25">
      <c r="A3" s="266" t="s">
        <v>154</v>
      </c>
      <c r="B3" s="266"/>
      <c r="C3" s="266"/>
      <c r="D3" s="266"/>
      <c r="E3" s="266"/>
      <c r="F3" s="266"/>
      <c r="G3" s="266"/>
      <c r="H3" s="266"/>
      <c r="I3" s="266"/>
      <c r="J3" s="266"/>
      <c r="K3" s="266"/>
      <c r="L3" s="266"/>
      <c r="M3" s="266"/>
      <c r="N3" s="266"/>
      <c r="O3" s="266"/>
      <c r="P3" s="266"/>
      <c r="Q3" s="266"/>
      <c r="R3" s="266"/>
    </row>
    <row r="4" spans="1:18" x14ac:dyDescent="0.25">
      <c r="A4" s="266" t="s">
        <v>428</v>
      </c>
      <c r="B4" s="266"/>
      <c r="C4" s="266"/>
      <c r="D4" s="266"/>
      <c r="E4" s="266"/>
      <c r="F4" s="266"/>
      <c r="G4" s="266"/>
      <c r="H4" s="266"/>
      <c r="I4" s="266"/>
      <c r="J4" s="266"/>
      <c r="K4" s="266"/>
      <c r="L4" s="266"/>
      <c r="M4" s="266"/>
      <c r="N4" s="266"/>
      <c r="O4" s="266"/>
      <c r="P4" s="266"/>
      <c r="Q4" s="266"/>
      <c r="R4" s="266"/>
    </row>
    <row r="5" spans="1:18" x14ac:dyDescent="0.25">
      <c r="A5" s="267">
        <v>0.73</v>
      </c>
      <c r="B5" s="267"/>
      <c r="C5" s="267"/>
      <c r="D5" s="267"/>
      <c r="E5" s="267"/>
      <c r="F5" s="267"/>
      <c r="G5" s="267"/>
      <c r="H5" s="267"/>
      <c r="I5" s="267"/>
      <c r="J5" s="267"/>
      <c r="K5" s="267"/>
      <c r="L5" s="267"/>
      <c r="M5" s="267"/>
      <c r="N5" s="267"/>
      <c r="O5" s="267"/>
      <c r="P5" s="267"/>
      <c r="Q5" s="267"/>
      <c r="R5" s="267"/>
    </row>
    <row r="6" spans="1:18" ht="132" customHeight="1" x14ac:dyDescent="0.25">
      <c r="A6" s="265" t="s">
        <v>249</v>
      </c>
      <c r="B6" s="265"/>
      <c r="C6" s="265" t="s">
        <v>429</v>
      </c>
      <c r="D6" s="265"/>
      <c r="E6" s="265" t="s">
        <v>430</v>
      </c>
      <c r="F6" s="265"/>
      <c r="G6" s="268" t="s">
        <v>268</v>
      </c>
      <c r="H6" s="268"/>
      <c r="I6" s="265" t="s">
        <v>273</v>
      </c>
      <c r="J6" s="265"/>
      <c r="K6" s="265" t="s">
        <v>277</v>
      </c>
      <c r="L6" s="265"/>
      <c r="M6" s="265" t="s">
        <v>282</v>
      </c>
      <c r="N6" s="265"/>
      <c r="O6" s="265" t="s">
        <v>431</v>
      </c>
      <c r="P6" s="265"/>
      <c r="Q6" s="265" t="s">
        <v>288</v>
      </c>
      <c r="R6" s="265"/>
    </row>
    <row r="7" spans="1:18" ht="24" customHeight="1" x14ac:dyDescent="0.25">
      <c r="A7" s="261">
        <v>0.15</v>
      </c>
      <c r="B7" s="262"/>
      <c r="C7" s="261">
        <v>0.15</v>
      </c>
      <c r="D7" s="262"/>
      <c r="E7" s="261">
        <v>0.1</v>
      </c>
      <c r="F7" s="262"/>
      <c r="G7" s="263">
        <v>0.1</v>
      </c>
      <c r="H7" s="264"/>
      <c r="I7" s="261">
        <v>0.1</v>
      </c>
      <c r="J7" s="262"/>
      <c r="K7" s="261">
        <v>0.05</v>
      </c>
      <c r="L7" s="262"/>
      <c r="M7" s="261">
        <v>0.15</v>
      </c>
      <c r="N7" s="262"/>
      <c r="O7" s="261">
        <v>0.1</v>
      </c>
      <c r="P7" s="262"/>
      <c r="Q7" s="261">
        <v>0.1</v>
      </c>
      <c r="R7" s="262"/>
    </row>
    <row r="8" spans="1:18" x14ac:dyDescent="0.25">
      <c r="A8" s="106" t="s">
        <v>158</v>
      </c>
      <c r="B8" s="148">
        <f>SEGUIMIENTO!S23</f>
        <v>100</v>
      </c>
      <c r="C8" s="106" t="s">
        <v>159</v>
      </c>
      <c r="D8" s="148">
        <f>SEGUIMIENTO!S26</f>
        <v>0</v>
      </c>
      <c r="E8" s="106" t="s">
        <v>160</v>
      </c>
      <c r="F8" s="148">
        <f>SEGUIMIENTO!S35</f>
        <v>33</v>
      </c>
      <c r="G8" s="106" t="s">
        <v>161</v>
      </c>
      <c r="H8" s="148">
        <f>SEGUIMIENTO!S39</f>
        <v>70</v>
      </c>
      <c r="I8" s="106" t="s">
        <v>162</v>
      </c>
      <c r="J8" s="148">
        <f>SEGUIMIENTO!S43</f>
        <v>50</v>
      </c>
      <c r="K8" s="106" t="s">
        <v>163</v>
      </c>
      <c r="L8" s="148">
        <f>SEGUIMIENTO!S46</f>
        <v>100</v>
      </c>
      <c r="M8" s="106" t="s">
        <v>164</v>
      </c>
      <c r="N8" s="148">
        <f>SEGUIMIENTO!S50</f>
        <v>100</v>
      </c>
      <c r="O8" s="106" t="s">
        <v>179</v>
      </c>
      <c r="P8" s="148">
        <f>SEGUIMIENTO!S52</f>
        <v>50</v>
      </c>
      <c r="Q8" s="106" t="s">
        <v>432</v>
      </c>
      <c r="R8" s="148">
        <f>SEGUIMIENTO!S54</f>
        <v>10</v>
      </c>
    </row>
    <row r="9" spans="1:18" x14ac:dyDescent="0.25">
      <c r="A9" s="106" t="s">
        <v>165</v>
      </c>
      <c r="B9" s="148">
        <f>SEGUIMIENTO!S24</f>
        <v>75</v>
      </c>
      <c r="C9" s="108" t="s">
        <v>433</v>
      </c>
      <c r="D9" s="148">
        <f>SEGUIMIENTO!S27</f>
        <v>200</v>
      </c>
      <c r="E9" s="106" t="s">
        <v>166</v>
      </c>
      <c r="F9" s="148">
        <f>SEGUIMIENTO!S36</f>
        <v>40</v>
      </c>
      <c r="G9" s="106" t="s">
        <v>167</v>
      </c>
      <c r="H9" s="148">
        <f>SEGUIMIENTO!S40</f>
        <v>100</v>
      </c>
      <c r="I9" s="106" t="s">
        <v>168</v>
      </c>
      <c r="J9" s="148">
        <f>SEGUIMIENTO!S44</f>
        <v>100</v>
      </c>
      <c r="K9" s="106" t="s">
        <v>169</v>
      </c>
      <c r="L9" s="148">
        <f>SEGUIMIENTO!S47</f>
        <v>0</v>
      </c>
      <c r="M9" s="109" t="s">
        <v>170</v>
      </c>
      <c r="N9" s="148">
        <f>SEGUIMIENTO!S51</f>
        <v>0</v>
      </c>
      <c r="O9" s="106" t="s">
        <v>180</v>
      </c>
      <c r="P9" s="148">
        <f>SEGUIMIENTO!S53</f>
        <v>0</v>
      </c>
      <c r="Q9" s="106" t="s">
        <v>434</v>
      </c>
      <c r="R9" s="148">
        <f>SEGUIMIENTO!S55</f>
        <v>150</v>
      </c>
    </row>
    <row r="10" spans="1:18" x14ac:dyDescent="0.25">
      <c r="A10" s="106" t="s">
        <v>171</v>
      </c>
      <c r="B10" s="148">
        <f>SEGUIMIENTO!S25</f>
        <v>413</v>
      </c>
      <c r="C10" s="106" t="s">
        <v>435</v>
      </c>
      <c r="D10" s="148">
        <f>SEGUIMIENTO!S28</f>
        <v>50</v>
      </c>
      <c r="E10" s="106" t="s">
        <v>172</v>
      </c>
      <c r="F10" s="148">
        <f>SEGUIMIENTO!S37</f>
        <v>110</v>
      </c>
      <c r="G10" s="106" t="s">
        <v>181</v>
      </c>
      <c r="H10" s="148">
        <f>SEGUIMIENTO!S41</f>
        <v>100</v>
      </c>
      <c r="I10" s="106" t="s">
        <v>173</v>
      </c>
      <c r="J10" s="148">
        <f>SEGUIMIENTO!S45</f>
        <v>300</v>
      </c>
      <c r="K10" s="106" t="s">
        <v>174</v>
      </c>
      <c r="L10" s="148">
        <f>SEGUIMIENTO!S48</f>
        <v>0</v>
      </c>
      <c r="M10" s="110"/>
      <c r="N10" s="110"/>
      <c r="O10" s="110"/>
      <c r="P10" s="110"/>
      <c r="Q10" s="106" t="s">
        <v>436</v>
      </c>
      <c r="R10" s="148">
        <f>SEGUIMIENTO!S56</f>
        <v>150</v>
      </c>
    </row>
    <row r="11" spans="1:18" x14ac:dyDescent="0.25">
      <c r="A11" s="111"/>
      <c r="B11" s="111"/>
      <c r="C11" s="106" t="s">
        <v>437</v>
      </c>
      <c r="D11" s="148">
        <f>SEGUIMIENTO!S29</f>
        <v>200</v>
      </c>
      <c r="E11" s="106" t="s">
        <v>175</v>
      </c>
      <c r="F11" s="148">
        <f>SEGUIMIENTO!S38</f>
        <v>100</v>
      </c>
      <c r="G11" s="174" t="s">
        <v>183</v>
      </c>
      <c r="H11" s="175">
        <f>SEGUIMIENTO!S42</f>
        <v>0</v>
      </c>
      <c r="I11" s="110"/>
      <c r="J11" s="110"/>
      <c r="K11" s="106" t="s">
        <v>184</v>
      </c>
      <c r="L11" s="148">
        <f>SEGUIMIENTO!S49</f>
        <v>50</v>
      </c>
      <c r="M11" s="110"/>
      <c r="N11" s="110"/>
      <c r="O11" s="110"/>
      <c r="P11" s="110"/>
      <c r="Q11" s="106" t="s">
        <v>438</v>
      </c>
      <c r="R11" s="148">
        <f>SEGUIMIENTO!S57</f>
        <v>50</v>
      </c>
    </row>
    <row r="12" spans="1:18" x14ac:dyDescent="0.25">
      <c r="A12" s="111"/>
      <c r="B12" s="111"/>
      <c r="C12" s="106" t="s">
        <v>439</v>
      </c>
      <c r="D12" s="148">
        <f>SEGUIMIENTO!S30</f>
        <v>700</v>
      </c>
      <c r="E12" s="111"/>
      <c r="F12" s="111"/>
      <c r="G12" s="112"/>
      <c r="H12" s="23"/>
      <c r="I12" s="110"/>
      <c r="J12" s="110"/>
      <c r="K12" s="110"/>
      <c r="L12" s="110"/>
      <c r="M12" s="110"/>
      <c r="N12" s="110"/>
      <c r="O12" s="110"/>
      <c r="P12" s="110"/>
      <c r="Q12" s="106" t="s">
        <v>440</v>
      </c>
      <c r="R12" s="148">
        <f>SEGUIMIENTO!S58</f>
        <v>43</v>
      </c>
    </row>
    <row r="13" spans="1:18" x14ac:dyDescent="0.25">
      <c r="A13" s="111"/>
      <c r="B13" s="111"/>
      <c r="C13" s="106" t="s">
        <v>441</v>
      </c>
      <c r="D13" s="148">
        <f>SEGUIMIENTO!S31</f>
        <v>73</v>
      </c>
      <c r="E13" s="111"/>
      <c r="F13" s="111"/>
      <c r="G13" s="111"/>
      <c r="H13" s="111"/>
      <c r="I13" s="110"/>
      <c r="J13" s="110"/>
      <c r="K13" s="110"/>
      <c r="L13" s="110"/>
      <c r="M13" s="110"/>
      <c r="N13" s="110"/>
      <c r="O13" s="110"/>
      <c r="P13" s="110"/>
      <c r="Q13" s="106" t="s">
        <v>442</v>
      </c>
      <c r="R13" s="148">
        <f>SEGUIMIENTO!S59</f>
        <v>0</v>
      </c>
    </row>
    <row r="14" spans="1:18" x14ac:dyDescent="0.25">
      <c r="C14" s="106" t="s">
        <v>459</v>
      </c>
      <c r="D14" s="148">
        <f>SEGUIMIENTO!S32</f>
        <v>0</v>
      </c>
    </row>
    <row r="15" spans="1:18" x14ac:dyDescent="0.25">
      <c r="C15" s="106" t="s">
        <v>460</v>
      </c>
      <c r="D15" s="148">
        <f>SEGUIMIENTO!S33</f>
        <v>0</v>
      </c>
    </row>
    <row r="16" spans="1:18" x14ac:dyDescent="0.25">
      <c r="C16" s="106" t="s">
        <v>461</v>
      </c>
      <c r="D16" s="148">
        <f>SEGUIMIENTO!S34</f>
        <v>19</v>
      </c>
    </row>
    <row r="23" spans="2:7" ht="15" customHeight="1" x14ac:dyDescent="0.25">
      <c r="B23" s="120" t="s">
        <v>249</v>
      </c>
      <c r="C23" s="120">
        <v>67</v>
      </c>
      <c r="D23" s="13">
        <f>C23*0.15</f>
        <v>10.049999999999999</v>
      </c>
      <c r="F23">
        <v>100</v>
      </c>
      <c r="G23" s="13">
        <f>F23*0.15</f>
        <v>15</v>
      </c>
    </row>
    <row r="24" spans="2:7" ht="15" customHeight="1" x14ac:dyDescent="0.25">
      <c r="B24" s="120" t="s">
        <v>429</v>
      </c>
      <c r="C24" s="120">
        <v>44</v>
      </c>
      <c r="D24" s="13">
        <f>C24*0.15</f>
        <v>6.6</v>
      </c>
      <c r="F24">
        <v>56</v>
      </c>
      <c r="G24" s="13">
        <f t="shared" ref="G24:G29" si="0">F24*0.15</f>
        <v>8.4</v>
      </c>
    </row>
    <row r="25" spans="2:7" ht="15" customHeight="1" x14ac:dyDescent="0.25">
      <c r="B25" s="120" t="s">
        <v>430</v>
      </c>
      <c r="C25" s="120">
        <v>50</v>
      </c>
      <c r="D25" s="13">
        <f>C25*0.1</f>
        <v>5</v>
      </c>
      <c r="F25">
        <v>75</v>
      </c>
      <c r="G25" s="13">
        <f>F25*0.1</f>
        <v>7.5</v>
      </c>
    </row>
    <row r="26" spans="2:7" ht="15" customHeight="1" x14ac:dyDescent="0.25">
      <c r="B26" s="121" t="s">
        <v>268</v>
      </c>
      <c r="C26" s="121">
        <v>75</v>
      </c>
      <c r="D26" s="13">
        <f>C26*0.1</f>
        <v>7.5</v>
      </c>
      <c r="F26">
        <v>100</v>
      </c>
      <c r="G26" s="13">
        <f>F26*0.1</f>
        <v>10</v>
      </c>
    </row>
    <row r="27" spans="2:7" ht="15" customHeight="1" x14ac:dyDescent="0.25">
      <c r="B27" s="120" t="s">
        <v>273</v>
      </c>
      <c r="C27" s="120">
        <v>100</v>
      </c>
      <c r="D27" s="13">
        <f>C27*0.1</f>
        <v>10</v>
      </c>
      <c r="F27">
        <v>100</v>
      </c>
      <c r="G27" s="13">
        <f>F27*0.1</f>
        <v>10</v>
      </c>
    </row>
    <row r="28" spans="2:7" ht="15" customHeight="1" x14ac:dyDescent="0.25">
      <c r="B28" s="120" t="s">
        <v>277</v>
      </c>
      <c r="C28" s="120">
        <v>50</v>
      </c>
      <c r="D28" s="13">
        <f>C28*0.05</f>
        <v>2.5</v>
      </c>
      <c r="F28">
        <v>50</v>
      </c>
      <c r="G28" s="13">
        <f>F28*0.05</f>
        <v>2.5</v>
      </c>
    </row>
    <row r="29" spans="2:7" ht="15" customHeight="1" x14ac:dyDescent="0.25">
      <c r="B29" s="120" t="s">
        <v>282</v>
      </c>
      <c r="C29" s="120">
        <v>50</v>
      </c>
      <c r="D29" s="13">
        <f t="shared" ref="D29" si="1">C29*0.15</f>
        <v>7.5</v>
      </c>
      <c r="F29">
        <v>50</v>
      </c>
      <c r="G29" s="13">
        <f t="shared" si="0"/>
        <v>7.5</v>
      </c>
    </row>
    <row r="30" spans="2:7" ht="15" customHeight="1" x14ac:dyDescent="0.25">
      <c r="B30" s="120" t="s">
        <v>431</v>
      </c>
      <c r="C30" s="120">
        <v>50</v>
      </c>
      <c r="D30" s="13">
        <f>C30*0.1</f>
        <v>5</v>
      </c>
      <c r="F30">
        <v>50</v>
      </c>
      <c r="G30" s="13">
        <f>F30*0.1</f>
        <v>5</v>
      </c>
    </row>
    <row r="31" spans="2:7" ht="15" customHeight="1" x14ac:dyDescent="0.25">
      <c r="B31" s="120" t="s">
        <v>288</v>
      </c>
      <c r="C31" s="120">
        <v>50</v>
      </c>
      <c r="D31" s="13">
        <f>C31*0.1</f>
        <v>5</v>
      </c>
      <c r="F31">
        <v>67</v>
      </c>
      <c r="G31" s="13">
        <f>F31*0.1</f>
        <v>6.7</v>
      </c>
    </row>
    <row r="32" spans="2:7" x14ac:dyDescent="0.25">
      <c r="D32">
        <f>SUM(D23:D31)</f>
        <v>59.15</v>
      </c>
      <c r="G32">
        <f>SUM(G23:G31)</f>
        <v>72.600000000000009</v>
      </c>
    </row>
  </sheetData>
  <mergeCells count="22">
    <mergeCell ref="M6:N6"/>
    <mergeCell ref="O6:P6"/>
    <mergeCell ref="Q6:R6"/>
    <mergeCell ref="A2:R2"/>
    <mergeCell ref="A3:R3"/>
    <mergeCell ref="A4:R4"/>
    <mergeCell ref="A5:R5"/>
    <mergeCell ref="A6:B6"/>
    <mergeCell ref="C6:D6"/>
    <mergeCell ref="E6:F6"/>
    <mergeCell ref="G6:H6"/>
    <mergeCell ref="I6:J6"/>
    <mergeCell ref="K6:L6"/>
    <mergeCell ref="K7:L7"/>
    <mergeCell ref="M7:N7"/>
    <mergeCell ref="O7:P7"/>
    <mergeCell ref="Q7:R7"/>
    <mergeCell ref="A7:B7"/>
    <mergeCell ref="C7:D7"/>
    <mergeCell ref="E7:F7"/>
    <mergeCell ref="G7:H7"/>
    <mergeCell ref="I7:J7"/>
  </mergeCells>
  <conditionalFormatting sqref="B8:B10">
    <cfRule type="cellIs" dxfId="322" priority="95" operator="greaterThan">
      <formula>49</formula>
    </cfRule>
    <cfRule type="cellIs" dxfId="321" priority="96" operator="greaterThan">
      <formula>50</formula>
    </cfRule>
    <cfRule type="cellIs" dxfId="320" priority="97" operator="between">
      <formula>37</formula>
      <formula>49</formula>
    </cfRule>
    <cfRule type="cellIs" dxfId="319" priority="98" operator="between">
      <formula>16</formula>
      <formula>37</formula>
    </cfRule>
    <cfRule type="cellIs" dxfId="318" priority="99" operator="lessThan">
      <formula>16</formula>
    </cfRule>
  </conditionalFormatting>
  <conditionalFormatting sqref="B8:B10">
    <cfRule type="cellIs" dxfId="317" priority="90" operator="greaterThan">
      <formula>49</formula>
    </cfRule>
    <cfRule type="cellIs" dxfId="316" priority="91" operator="greaterThan">
      <formula>50</formula>
    </cfRule>
    <cfRule type="cellIs" dxfId="315" priority="92" operator="between">
      <formula>37</formula>
      <formula>49</formula>
    </cfRule>
    <cfRule type="cellIs" dxfId="314" priority="93" operator="between">
      <formula>16</formula>
      <formula>37</formula>
    </cfRule>
    <cfRule type="cellIs" dxfId="313" priority="94" operator="lessThan">
      <formula>16</formula>
    </cfRule>
  </conditionalFormatting>
  <conditionalFormatting sqref="B8:B10">
    <cfRule type="cellIs" dxfId="312" priority="89" operator="greaterThan">
      <formula>50</formula>
    </cfRule>
  </conditionalFormatting>
  <conditionalFormatting sqref="D8:D16">
    <cfRule type="cellIs" dxfId="311" priority="84" operator="greaterThan">
      <formula>49</formula>
    </cfRule>
    <cfRule type="cellIs" dxfId="310" priority="85" operator="greaterThan">
      <formula>50</formula>
    </cfRule>
    <cfRule type="cellIs" dxfId="309" priority="86" operator="between">
      <formula>37</formula>
      <formula>49</formula>
    </cfRule>
    <cfRule type="cellIs" dxfId="308" priority="87" operator="between">
      <formula>16</formula>
      <formula>37</formula>
    </cfRule>
    <cfRule type="cellIs" dxfId="307" priority="88" operator="lessThan">
      <formula>16</formula>
    </cfRule>
  </conditionalFormatting>
  <conditionalFormatting sqref="D8:D16">
    <cfRule type="cellIs" dxfId="306" priority="79" operator="greaterThan">
      <formula>49</formula>
    </cfRule>
    <cfRule type="cellIs" dxfId="305" priority="80" operator="greaterThan">
      <formula>50</formula>
    </cfRule>
    <cfRule type="cellIs" dxfId="304" priority="81" operator="between">
      <formula>37</formula>
      <formula>49</formula>
    </cfRule>
    <cfRule type="cellIs" dxfId="303" priority="82" operator="between">
      <formula>16</formula>
      <formula>37</formula>
    </cfRule>
    <cfRule type="cellIs" dxfId="302" priority="83" operator="lessThan">
      <formula>16</formula>
    </cfRule>
  </conditionalFormatting>
  <conditionalFormatting sqref="D8:D16">
    <cfRule type="cellIs" dxfId="301" priority="78" operator="greaterThan">
      <formula>50</formula>
    </cfRule>
  </conditionalFormatting>
  <conditionalFormatting sqref="F8:F11">
    <cfRule type="cellIs" dxfId="300" priority="73" operator="greaterThan">
      <formula>49</formula>
    </cfRule>
    <cfRule type="cellIs" dxfId="299" priority="74" operator="greaterThan">
      <formula>50</formula>
    </cfRule>
    <cfRule type="cellIs" dxfId="298" priority="75" operator="between">
      <formula>37</formula>
      <formula>49</formula>
    </cfRule>
    <cfRule type="cellIs" dxfId="297" priority="76" operator="between">
      <formula>16</formula>
      <formula>37</formula>
    </cfRule>
    <cfRule type="cellIs" dxfId="296" priority="77" operator="lessThan">
      <formula>16</formula>
    </cfRule>
  </conditionalFormatting>
  <conditionalFormatting sqref="F8:F11">
    <cfRule type="cellIs" dxfId="295" priority="68" operator="greaterThan">
      <formula>49</formula>
    </cfRule>
    <cfRule type="cellIs" dxfId="294" priority="69" operator="greaterThan">
      <formula>50</formula>
    </cfRule>
    <cfRule type="cellIs" dxfId="293" priority="70" operator="between">
      <formula>37</formula>
      <formula>49</formula>
    </cfRule>
    <cfRule type="cellIs" dxfId="292" priority="71" operator="between">
      <formula>16</formula>
      <formula>37</formula>
    </cfRule>
    <cfRule type="cellIs" dxfId="291" priority="72" operator="lessThan">
      <formula>16</formula>
    </cfRule>
  </conditionalFormatting>
  <conditionalFormatting sqref="F8:F11">
    <cfRule type="cellIs" dxfId="290" priority="67" operator="greaterThan">
      <formula>50</formula>
    </cfRule>
  </conditionalFormatting>
  <conditionalFormatting sqref="H8:H10">
    <cfRule type="cellIs" dxfId="289" priority="62" operator="greaterThan">
      <formula>49</formula>
    </cfRule>
    <cfRule type="cellIs" dxfId="288" priority="63" operator="greaterThan">
      <formula>50</formula>
    </cfRule>
    <cfRule type="cellIs" dxfId="287" priority="64" operator="between">
      <formula>37</formula>
      <formula>49</formula>
    </cfRule>
    <cfRule type="cellIs" dxfId="286" priority="65" operator="between">
      <formula>16</formula>
      <formula>37</formula>
    </cfRule>
    <cfRule type="cellIs" dxfId="285" priority="66" operator="lessThan">
      <formula>16</formula>
    </cfRule>
  </conditionalFormatting>
  <conditionalFormatting sqref="H8:H10">
    <cfRule type="cellIs" dxfId="284" priority="57" operator="greaterThan">
      <formula>49</formula>
    </cfRule>
    <cfRule type="cellIs" dxfId="283" priority="58" operator="greaterThan">
      <formula>50</formula>
    </cfRule>
    <cfRule type="cellIs" dxfId="282" priority="59" operator="between">
      <formula>37</formula>
      <formula>49</formula>
    </cfRule>
    <cfRule type="cellIs" dxfId="281" priority="60" operator="between">
      <formula>16</formula>
      <formula>37</formula>
    </cfRule>
    <cfRule type="cellIs" dxfId="280" priority="61" operator="lessThan">
      <formula>16</formula>
    </cfRule>
  </conditionalFormatting>
  <conditionalFormatting sqref="H8:H10">
    <cfRule type="cellIs" dxfId="279" priority="56" operator="greaterThan">
      <formula>50</formula>
    </cfRule>
  </conditionalFormatting>
  <conditionalFormatting sqref="J8:J10">
    <cfRule type="cellIs" dxfId="278" priority="51" operator="greaterThan">
      <formula>49</formula>
    </cfRule>
    <cfRule type="cellIs" dxfId="277" priority="52" operator="greaterThan">
      <formula>50</formula>
    </cfRule>
    <cfRule type="cellIs" dxfId="276" priority="53" operator="between">
      <formula>37</formula>
      <formula>49</formula>
    </cfRule>
    <cfRule type="cellIs" dxfId="275" priority="54" operator="between">
      <formula>16</formula>
      <formula>37</formula>
    </cfRule>
    <cfRule type="cellIs" dxfId="274" priority="55" operator="lessThan">
      <formula>16</formula>
    </cfRule>
  </conditionalFormatting>
  <conditionalFormatting sqref="J8:J10">
    <cfRule type="cellIs" dxfId="273" priority="46" operator="greaterThan">
      <formula>49</formula>
    </cfRule>
    <cfRule type="cellIs" dxfId="272" priority="47" operator="greaterThan">
      <formula>50</formula>
    </cfRule>
    <cfRule type="cellIs" dxfId="271" priority="48" operator="between">
      <formula>37</formula>
      <formula>49</formula>
    </cfRule>
    <cfRule type="cellIs" dxfId="270" priority="49" operator="between">
      <formula>16</formula>
      <formula>37</formula>
    </cfRule>
    <cfRule type="cellIs" dxfId="269" priority="50" operator="lessThan">
      <formula>16</formula>
    </cfRule>
  </conditionalFormatting>
  <conditionalFormatting sqref="J8:J10">
    <cfRule type="cellIs" dxfId="268" priority="45" operator="greaterThan">
      <formula>50</formula>
    </cfRule>
  </conditionalFormatting>
  <conditionalFormatting sqref="L8:L11">
    <cfRule type="cellIs" dxfId="267" priority="40" operator="greaterThan">
      <formula>49</formula>
    </cfRule>
    <cfRule type="cellIs" dxfId="266" priority="41" operator="greaterThan">
      <formula>50</formula>
    </cfRule>
    <cfRule type="cellIs" dxfId="265" priority="42" operator="between">
      <formula>37</formula>
      <formula>49</formula>
    </cfRule>
    <cfRule type="cellIs" dxfId="264" priority="43" operator="between">
      <formula>16</formula>
      <formula>37</formula>
    </cfRule>
    <cfRule type="cellIs" dxfId="263" priority="44" operator="lessThan">
      <formula>16</formula>
    </cfRule>
  </conditionalFormatting>
  <conditionalFormatting sqref="L8:L11">
    <cfRule type="cellIs" dxfId="262" priority="35" operator="greaterThan">
      <formula>49</formula>
    </cfRule>
    <cfRule type="cellIs" dxfId="261" priority="36" operator="greaterThan">
      <formula>50</formula>
    </cfRule>
    <cfRule type="cellIs" dxfId="260" priority="37" operator="between">
      <formula>37</formula>
      <formula>49</formula>
    </cfRule>
    <cfRule type="cellIs" dxfId="259" priority="38" operator="between">
      <formula>16</formula>
      <formula>37</formula>
    </cfRule>
    <cfRule type="cellIs" dxfId="258" priority="39" operator="lessThan">
      <formula>16</formula>
    </cfRule>
  </conditionalFormatting>
  <conditionalFormatting sqref="L8:L11">
    <cfRule type="cellIs" dxfId="257" priority="34" operator="greaterThan">
      <formula>50</formula>
    </cfRule>
  </conditionalFormatting>
  <conditionalFormatting sqref="N8:N9">
    <cfRule type="cellIs" dxfId="256" priority="29" operator="greaterThan">
      <formula>49</formula>
    </cfRule>
    <cfRule type="cellIs" dxfId="255" priority="30" operator="greaterThan">
      <formula>50</formula>
    </cfRule>
    <cfRule type="cellIs" dxfId="254" priority="31" operator="between">
      <formula>37</formula>
      <formula>49</formula>
    </cfRule>
    <cfRule type="cellIs" dxfId="253" priority="32" operator="between">
      <formula>16</formula>
      <formula>37</formula>
    </cfRule>
    <cfRule type="cellIs" dxfId="252" priority="33" operator="lessThan">
      <formula>16</formula>
    </cfRule>
  </conditionalFormatting>
  <conditionalFormatting sqref="N8:N9">
    <cfRule type="cellIs" dxfId="251" priority="24" operator="greaterThan">
      <formula>49</formula>
    </cfRule>
    <cfRule type="cellIs" dxfId="250" priority="25" operator="greaterThan">
      <formula>50</formula>
    </cfRule>
    <cfRule type="cellIs" dxfId="249" priority="26" operator="between">
      <formula>37</formula>
      <formula>49</formula>
    </cfRule>
    <cfRule type="cellIs" dxfId="248" priority="27" operator="between">
      <formula>16</formula>
      <formula>37</formula>
    </cfRule>
    <cfRule type="cellIs" dxfId="247" priority="28" operator="lessThan">
      <formula>16</formula>
    </cfRule>
  </conditionalFormatting>
  <conditionalFormatting sqref="N8:N9">
    <cfRule type="cellIs" dxfId="246" priority="23" operator="greaterThan">
      <formula>50</formula>
    </cfRule>
  </conditionalFormatting>
  <conditionalFormatting sqref="P8:P9">
    <cfRule type="cellIs" dxfId="245" priority="18" operator="greaterThan">
      <formula>49</formula>
    </cfRule>
    <cfRule type="cellIs" dxfId="244" priority="19" operator="greaterThan">
      <formula>50</formula>
    </cfRule>
    <cfRule type="cellIs" dxfId="243" priority="20" operator="between">
      <formula>37</formula>
      <formula>49</formula>
    </cfRule>
    <cfRule type="cellIs" dxfId="242" priority="21" operator="between">
      <formula>16</formula>
      <formula>37</formula>
    </cfRule>
    <cfRule type="cellIs" dxfId="241" priority="22" operator="lessThan">
      <formula>16</formula>
    </cfRule>
  </conditionalFormatting>
  <conditionalFormatting sqref="P8:P9">
    <cfRule type="cellIs" dxfId="240" priority="13" operator="greaterThan">
      <formula>49</formula>
    </cfRule>
    <cfRule type="cellIs" dxfId="239" priority="14" operator="greaterThan">
      <formula>50</formula>
    </cfRule>
    <cfRule type="cellIs" dxfId="238" priority="15" operator="between">
      <formula>37</formula>
      <formula>49</formula>
    </cfRule>
    <cfRule type="cellIs" dxfId="237" priority="16" operator="between">
      <formula>16</formula>
      <formula>37</formula>
    </cfRule>
    <cfRule type="cellIs" dxfId="236" priority="17" operator="lessThan">
      <formula>16</formula>
    </cfRule>
  </conditionalFormatting>
  <conditionalFormatting sqref="P8:P9">
    <cfRule type="cellIs" dxfId="235" priority="12" operator="greaterThan">
      <formula>50</formula>
    </cfRule>
  </conditionalFormatting>
  <conditionalFormatting sqref="R8:R13">
    <cfRule type="cellIs" dxfId="234" priority="7" operator="greaterThan">
      <formula>49</formula>
    </cfRule>
    <cfRule type="cellIs" dxfId="233" priority="8" operator="greaterThan">
      <formula>50</formula>
    </cfRule>
    <cfRule type="cellIs" dxfId="232" priority="9" operator="between">
      <formula>37</formula>
      <formula>49</formula>
    </cfRule>
    <cfRule type="cellIs" dxfId="231" priority="10" operator="between">
      <formula>16</formula>
      <formula>37</formula>
    </cfRule>
    <cfRule type="cellIs" dxfId="230" priority="11" operator="lessThan">
      <formula>16</formula>
    </cfRule>
  </conditionalFormatting>
  <conditionalFormatting sqref="R8:R13">
    <cfRule type="cellIs" dxfId="229" priority="2" operator="greaterThan">
      <formula>49</formula>
    </cfRule>
    <cfRule type="cellIs" dxfId="228" priority="3" operator="greaterThan">
      <formula>50</formula>
    </cfRule>
    <cfRule type="cellIs" dxfId="227" priority="4" operator="between">
      <formula>37</formula>
      <formula>49</formula>
    </cfRule>
    <cfRule type="cellIs" dxfId="226" priority="5" operator="between">
      <formula>16</formula>
      <formula>37</formula>
    </cfRule>
    <cfRule type="cellIs" dxfId="225" priority="6" operator="lessThan">
      <formula>16</formula>
    </cfRule>
  </conditionalFormatting>
  <conditionalFormatting sqref="R8:R13">
    <cfRule type="cellIs" dxfId="224" priority="1" operator="greaterThan">
      <formula>50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31"/>
  <sheetViews>
    <sheetView zoomScale="80" zoomScaleNormal="80" workbookViewId="0">
      <selection activeCell="K21" sqref="K21"/>
    </sheetView>
  </sheetViews>
  <sheetFormatPr baseColWidth="10" defaultRowHeight="15" x14ac:dyDescent="0.25"/>
  <cols>
    <col min="1" max="16" width="5.7109375" customWidth="1"/>
  </cols>
  <sheetData>
    <row r="2" spans="1:16" ht="15.75" x14ac:dyDescent="0.25">
      <c r="A2" s="272" t="s">
        <v>153</v>
      </c>
      <c r="B2" s="272"/>
      <c r="C2" s="272"/>
      <c r="D2" s="272"/>
      <c r="E2" s="272"/>
      <c r="F2" s="272"/>
      <c r="G2" s="272"/>
      <c r="H2" s="272"/>
      <c r="I2" s="272"/>
      <c r="J2" s="272"/>
      <c r="K2" s="272"/>
      <c r="L2" s="272"/>
      <c r="M2" s="272"/>
      <c r="N2" s="272"/>
      <c r="O2" s="272"/>
      <c r="P2" s="272"/>
    </row>
    <row r="3" spans="1:16" ht="15.75" x14ac:dyDescent="0.25">
      <c r="A3" s="272" t="s">
        <v>154</v>
      </c>
      <c r="B3" s="272"/>
      <c r="C3" s="272"/>
      <c r="D3" s="272"/>
      <c r="E3" s="272"/>
      <c r="F3" s="272"/>
      <c r="G3" s="272"/>
      <c r="H3" s="272"/>
      <c r="I3" s="272"/>
      <c r="J3" s="272"/>
      <c r="K3" s="272"/>
      <c r="L3" s="272"/>
      <c r="M3" s="272"/>
      <c r="N3" s="272"/>
      <c r="O3" s="272"/>
      <c r="P3" s="272"/>
    </row>
    <row r="4" spans="1:16" ht="15.75" x14ac:dyDescent="0.25">
      <c r="A4" s="272" t="s">
        <v>177</v>
      </c>
      <c r="B4" s="272"/>
      <c r="C4" s="272"/>
      <c r="D4" s="272"/>
      <c r="E4" s="272"/>
      <c r="F4" s="272"/>
      <c r="G4" s="272"/>
      <c r="H4" s="272"/>
      <c r="I4" s="272"/>
      <c r="J4" s="272"/>
      <c r="K4" s="272"/>
      <c r="L4" s="272"/>
      <c r="M4" s="272"/>
      <c r="N4" s="272"/>
      <c r="O4" s="272"/>
      <c r="P4" s="272"/>
    </row>
    <row r="5" spans="1:16" ht="15.75" x14ac:dyDescent="0.25">
      <c r="A5" s="273">
        <v>0.32</v>
      </c>
      <c r="B5" s="273"/>
      <c r="C5" s="273"/>
      <c r="D5" s="273"/>
      <c r="E5" s="273"/>
      <c r="F5" s="273"/>
      <c r="G5" s="273"/>
      <c r="H5" s="273"/>
      <c r="I5" s="273"/>
      <c r="J5" s="273"/>
      <c r="K5" s="273"/>
      <c r="L5" s="273"/>
      <c r="M5" s="273"/>
      <c r="N5" s="273"/>
      <c r="O5" s="273"/>
      <c r="P5" s="273"/>
    </row>
    <row r="6" spans="1:16" ht="157.5" customHeight="1" x14ac:dyDescent="0.25">
      <c r="A6" s="271" t="s">
        <v>66</v>
      </c>
      <c r="B6" s="271"/>
      <c r="C6" s="271" t="s">
        <v>75</v>
      </c>
      <c r="D6" s="271"/>
      <c r="E6" s="271" t="s">
        <v>178</v>
      </c>
      <c r="F6" s="271"/>
      <c r="G6" s="271" t="s">
        <v>99</v>
      </c>
      <c r="H6" s="271"/>
      <c r="I6" s="271" t="s">
        <v>114</v>
      </c>
      <c r="J6" s="271"/>
      <c r="K6" s="271" t="s">
        <v>119</v>
      </c>
      <c r="L6" s="271"/>
      <c r="M6" s="271" t="s">
        <v>128</v>
      </c>
      <c r="N6" s="271"/>
      <c r="O6" s="271" t="s">
        <v>133</v>
      </c>
      <c r="P6" s="271"/>
    </row>
    <row r="7" spans="1:16" ht="21.75" customHeight="1" x14ac:dyDescent="0.25">
      <c r="A7" s="269">
        <v>0.15</v>
      </c>
      <c r="B7" s="270"/>
      <c r="C7" s="269">
        <v>0.15</v>
      </c>
      <c r="D7" s="270"/>
      <c r="E7" s="269">
        <v>0.2</v>
      </c>
      <c r="F7" s="270"/>
      <c r="G7" s="269">
        <v>0.05</v>
      </c>
      <c r="H7" s="270"/>
      <c r="I7" s="269">
        <v>0.15</v>
      </c>
      <c r="J7" s="270"/>
      <c r="K7" s="269">
        <v>0.1</v>
      </c>
      <c r="L7" s="270"/>
      <c r="M7" s="269">
        <v>0.1</v>
      </c>
      <c r="N7" s="270"/>
      <c r="O7" s="269">
        <v>0.1</v>
      </c>
      <c r="P7" s="270"/>
    </row>
    <row r="8" spans="1:16" ht="15.75" x14ac:dyDescent="0.25">
      <c r="A8" s="184" t="s">
        <v>158</v>
      </c>
      <c r="B8" s="148">
        <f>SEGUIMIENTO!S63</f>
        <v>15</v>
      </c>
      <c r="C8" s="184" t="s">
        <v>159</v>
      </c>
      <c r="D8" s="148">
        <f>SEGUIMIENTO!S66</f>
        <v>50</v>
      </c>
      <c r="E8" s="184" t="s">
        <v>160</v>
      </c>
      <c r="F8" s="148">
        <f>SEGUIMIENTO!S67</f>
        <v>40</v>
      </c>
      <c r="G8" s="184" t="s">
        <v>161</v>
      </c>
      <c r="H8" s="148">
        <f>SEGUIMIENTO!S75</f>
        <v>0</v>
      </c>
      <c r="I8" s="184" t="s">
        <v>162</v>
      </c>
      <c r="J8" s="148">
        <f>SEGUIMIENTO!S82</f>
        <v>0</v>
      </c>
      <c r="K8" s="184" t="s">
        <v>163</v>
      </c>
      <c r="L8" s="148">
        <f>SEGUIMIENTO!S84</f>
        <v>20</v>
      </c>
      <c r="M8" s="183" t="s">
        <v>164</v>
      </c>
      <c r="N8" s="148">
        <f>SEGUIMIENTO!S88</f>
        <v>0</v>
      </c>
      <c r="O8" s="184" t="s">
        <v>179</v>
      </c>
      <c r="P8" s="148">
        <f>SEGUIMIENTO!S90</f>
        <v>20</v>
      </c>
    </row>
    <row r="9" spans="1:16" ht="15.75" x14ac:dyDescent="0.25">
      <c r="A9" s="184" t="s">
        <v>165</v>
      </c>
      <c r="B9" s="148">
        <f>SEGUIMIENTO!S64</f>
        <v>50</v>
      </c>
      <c r="C9" s="185"/>
      <c r="D9" s="23"/>
      <c r="E9" s="184" t="s">
        <v>166</v>
      </c>
      <c r="F9" s="148">
        <f>SEGUIMIENTO!S68</f>
        <v>35</v>
      </c>
      <c r="G9" s="184" t="s">
        <v>167</v>
      </c>
      <c r="H9" s="148">
        <f>SEGUIMIENTO!S76</f>
        <v>20</v>
      </c>
      <c r="I9" s="184" t="s">
        <v>168</v>
      </c>
      <c r="J9" s="148">
        <f>SEGUIMIENTO!S83</f>
        <v>0</v>
      </c>
      <c r="K9" s="184" t="s">
        <v>169</v>
      </c>
      <c r="L9" s="148">
        <f>SEGUIMIENTO!S85</f>
        <v>0</v>
      </c>
      <c r="M9" s="183" t="s">
        <v>170</v>
      </c>
      <c r="N9" s="148">
        <f>SEGUIMIENTO!S89</f>
        <v>0</v>
      </c>
      <c r="O9" s="184" t="s">
        <v>180</v>
      </c>
      <c r="P9" s="148">
        <f>SEGUIMIENTO!S91</f>
        <v>0</v>
      </c>
    </row>
    <row r="10" spans="1:16" ht="15.75" x14ac:dyDescent="0.25">
      <c r="A10" s="184" t="s">
        <v>171</v>
      </c>
      <c r="B10" s="148">
        <f>SEGUIMIENTO!S65</f>
        <v>100</v>
      </c>
      <c r="C10" s="185"/>
      <c r="D10" s="23"/>
      <c r="E10" s="184" t="s">
        <v>172</v>
      </c>
      <c r="F10" s="148">
        <f>SEGUIMIENTO!S69</f>
        <v>0</v>
      </c>
      <c r="G10" s="184" t="s">
        <v>181</v>
      </c>
      <c r="H10" s="148">
        <f>SEGUIMIENTO!S77</f>
        <v>100</v>
      </c>
      <c r="I10" s="186"/>
      <c r="J10" s="186"/>
      <c r="K10" s="184" t="s">
        <v>174</v>
      </c>
      <c r="L10" s="148">
        <f>SEGUIMIENTO!S86</f>
        <v>0</v>
      </c>
      <c r="M10" s="186"/>
      <c r="N10" s="186"/>
      <c r="O10" s="184" t="s">
        <v>182</v>
      </c>
      <c r="P10" s="148">
        <f>SEGUIMIENTO!S92</f>
        <v>0</v>
      </c>
    </row>
    <row r="11" spans="1:16" ht="15.75" x14ac:dyDescent="0.25">
      <c r="A11" s="187"/>
      <c r="B11" s="23"/>
      <c r="C11" s="186"/>
      <c r="D11" s="186"/>
      <c r="E11" s="184" t="s">
        <v>175</v>
      </c>
      <c r="F11" s="148">
        <f>SEGUIMIENTO!S70</f>
        <v>0</v>
      </c>
      <c r="G11" s="184" t="s">
        <v>183</v>
      </c>
      <c r="H11" s="148">
        <f>SEGUIMIENTO!S78</f>
        <v>0</v>
      </c>
      <c r="I11" s="186"/>
      <c r="J11" s="186"/>
      <c r="K11" s="184" t="s">
        <v>184</v>
      </c>
      <c r="L11" s="148">
        <f>SEGUIMIENTO!S87</f>
        <v>100</v>
      </c>
      <c r="M11" s="186"/>
      <c r="N11" s="186"/>
      <c r="O11" s="184" t="s">
        <v>191</v>
      </c>
      <c r="P11" s="148">
        <f>SEGUIMIENTO!S93</f>
        <v>14</v>
      </c>
    </row>
    <row r="12" spans="1:16" ht="15.75" x14ac:dyDescent="0.25">
      <c r="A12" s="187"/>
      <c r="B12" s="28"/>
      <c r="C12" s="186"/>
      <c r="D12" s="186"/>
      <c r="E12" s="184" t="s">
        <v>176</v>
      </c>
      <c r="F12" s="148">
        <f>SEGUIMIENTO!S71</f>
        <v>10</v>
      </c>
      <c r="G12" s="184" t="s">
        <v>188</v>
      </c>
      <c r="H12" s="148">
        <f>SEGUIMIENTO!S79</f>
        <v>0</v>
      </c>
      <c r="I12" s="186"/>
      <c r="J12" s="186"/>
      <c r="K12" s="186"/>
      <c r="L12" s="186"/>
      <c r="M12" s="186"/>
      <c r="N12" s="186"/>
      <c r="O12" s="184" t="s">
        <v>192</v>
      </c>
      <c r="P12" s="148">
        <f>SEGUIMIENTO!S94</f>
        <v>0</v>
      </c>
    </row>
    <row r="13" spans="1:16" ht="15.75" x14ac:dyDescent="0.25">
      <c r="A13" s="187"/>
      <c r="B13" s="23"/>
      <c r="C13" s="186"/>
      <c r="D13" s="186"/>
      <c r="E13" s="184" t="s">
        <v>185</v>
      </c>
      <c r="F13" s="148">
        <f>SEGUIMIENTO!S72</f>
        <v>0</v>
      </c>
      <c r="G13" s="184" t="s">
        <v>189</v>
      </c>
      <c r="H13" s="148">
        <f>SEGUIMIENTO!S80</f>
        <v>20</v>
      </c>
      <c r="I13" s="186"/>
      <c r="J13" s="186"/>
      <c r="K13" s="186"/>
      <c r="L13" s="186"/>
      <c r="M13" s="186"/>
      <c r="N13" s="186"/>
      <c r="O13" s="186"/>
      <c r="P13" s="186"/>
    </row>
    <row r="14" spans="1:16" ht="15.75" x14ac:dyDescent="0.25">
      <c r="A14" s="186"/>
      <c r="B14" s="186"/>
      <c r="C14" s="186"/>
      <c r="D14" s="186"/>
      <c r="E14" s="184" t="s">
        <v>186</v>
      </c>
      <c r="F14" s="148">
        <f>SEGUIMIENTO!S73</f>
        <v>0</v>
      </c>
      <c r="G14" s="184" t="s">
        <v>190</v>
      </c>
      <c r="H14" s="148">
        <f>SEGUIMIENTO!S81</f>
        <v>50</v>
      </c>
      <c r="I14" s="186"/>
      <c r="J14" s="186"/>
      <c r="K14" s="186"/>
      <c r="L14" s="186"/>
      <c r="M14" s="186"/>
      <c r="N14" s="186"/>
      <c r="O14" s="186"/>
      <c r="P14" s="186"/>
    </row>
    <row r="15" spans="1:16" ht="15.75" x14ac:dyDescent="0.25">
      <c r="A15" s="186"/>
      <c r="B15" s="186"/>
      <c r="C15" s="186"/>
      <c r="D15" s="186"/>
      <c r="E15" s="184" t="s">
        <v>187</v>
      </c>
      <c r="F15" s="148">
        <f>SEGUIMIENTO!S74</f>
        <v>2</v>
      </c>
      <c r="G15" s="186"/>
      <c r="H15" s="186"/>
      <c r="I15" s="186"/>
      <c r="J15" s="186"/>
      <c r="K15" s="186"/>
      <c r="L15" s="186"/>
      <c r="M15" s="186"/>
      <c r="N15" s="186"/>
      <c r="O15" s="186"/>
      <c r="P15" s="186"/>
    </row>
    <row r="16" spans="1:16" ht="15.75" x14ac:dyDescent="0.25">
      <c r="A16" s="25"/>
      <c r="B16" s="25"/>
      <c r="C16" s="25"/>
      <c r="D16" s="25"/>
      <c r="E16" s="27"/>
      <c r="F16" s="23"/>
      <c r="G16" s="25"/>
      <c r="H16" s="25"/>
      <c r="I16" s="25"/>
      <c r="J16" s="25"/>
      <c r="K16" s="25"/>
      <c r="L16" s="25"/>
      <c r="M16" s="25"/>
      <c r="N16" s="25"/>
      <c r="O16" s="25"/>
      <c r="P16" s="25"/>
    </row>
    <row r="17" spans="1:16" ht="15.75" x14ac:dyDescent="0.25">
      <c r="A17" s="25"/>
      <c r="B17" s="25"/>
      <c r="C17" s="25"/>
      <c r="D17" s="25"/>
      <c r="E17" s="27"/>
      <c r="F17" s="28"/>
      <c r="G17" s="25"/>
      <c r="H17" s="25"/>
      <c r="I17" s="25"/>
      <c r="J17" s="25"/>
      <c r="K17" s="25"/>
      <c r="L17" s="25"/>
      <c r="M17" s="25"/>
      <c r="N17" s="25"/>
      <c r="O17" s="26"/>
      <c r="P17" s="25"/>
    </row>
    <row r="18" spans="1:16" ht="15.75" x14ac:dyDescent="0.25">
      <c r="A18" s="25"/>
      <c r="B18" s="25"/>
      <c r="C18" s="25"/>
      <c r="D18" s="25"/>
      <c r="E18" s="27"/>
      <c r="F18" s="23"/>
      <c r="G18" s="25"/>
      <c r="H18" s="25"/>
      <c r="I18" s="25"/>
      <c r="J18" s="25"/>
      <c r="K18" s="25"/>
      <c r="L18" s="25"/>
      <c r="M18" s="25"/>
      <c r="N18" s="25"/>
      <c r="O18" s="25"/>
      <c r="P18" s="25"/>
    </row>
    <row r="19" spans="1:16" ht="15.75" x14ac:dyDescent="0.25">
      <c r="A19" s="25"/>
      <c r="B19" s="25"/>
      <c r="C19" s="25"/>
      <c r="D19" s="25"/>
      <c r="E19" s="27"/>
      <c r="F19" s="23"/>
      <c r="G19" s="25"/>
      <c r="H19" s="25"/>
      <c r="I19" s="25"/>
      <c r="J19" s="25"/>
      <c r="K19" s="25"/>
      <c r="L19" s="25"/>
      <c r="M19" s="25"/>
      <c r="N19" s="25"/>
      <c r="O19" s="25"/>
      <c r="P19" s="25"/>
    </row>
    <row r="23" spans="1:16" ht="15.75" customHeight="1" x14ac:dyDescent="0.25">
      <c r="B23" s="122" t="s">
        <v>66</v>
      </c>
      <c r="C23" s="122">
        <v>0</v>
      </c>
      <c r="D23" s="13">
        <f>C23*0.15</f>
        <v>0</v>
      </c>
      <c r="F23">
        <v>67</v>
      </c>
      <c r="G23" s="13">
        <f>F23*0.15</f>
        <v>10.049999999999999</v>
      </c>
    </row>
    <row r="24" spans="1:16" ht="15.75" customHeight="1" x14ac:dyDescent="0.25">
      <c r="B24" s="122" t="s">
        <v>75</v>
      </c>
      <c r="C24" s="122">
        <v>100</v>
      </c>
      <c r="D24" s="13">
        <f t="shared" ref="D24:D27" si="0">C24*0.15</f>
        <v>15</v>
      </c>
      <c r="F24">
        <v>100</v>
      </c>
      <c r="G24" s="13">
        <f t="shared" ref="G24:G27" si="1">F24*0.15</f>
        <v>15</v>
      </c>
    </row>
    <row r="25" spans="1:16" ht="15.75" customHeight="1" x14ac:dyDescent="0.25">
      <c r="B25" s="122" t="s">
        <v>178</v>
      </c>
      <c r="C25" s="122">
        <v>25</v>
      </c>
      <c r="D25" s="13">
        <f>C25*0.2</f>
        <v>5</v>
      </c>
      <c r="F25">
        <v>13</v>
      </c>
      <c r="G25" s="13">
        <f>F25*0.2</f>
        <v>2.6</v>
      </c>
    </row>
    <row r="26" spans="1:16" ht="15.75" customHeight="1" x14ac:dyDescent="0.25">
      <c r="B26" s="122" t="s">
        <v>99</v>
      </c>
      <c r="C26" s="122">
        <v>28</v>
      </c>
      <c r="D26" s="13">
        <f>C26*0.05</f>
        <v>1.4000000000000001</v>
      </c>
      <c r="F26">
        <v>29</v>
      </c>
      <c r="G26" s="13">
        <f>F26*0.05</f>
        <v>1.4500000000000002</v>
      </c>
    </row>
    <row r="27" spans="1:16" ht="15.75" customHeight="1" x14ac:dyDescent="0.25">
      <c r="B27" s="122" t="s">
        <v>114</v>
      </c>
      <c r="C27" s="122">
        <v>0</v>
      </c>
      <c r="D27" s="13">
        <f t="shared" si="0"/>
        <v>0</v>
      </c>
      <c r="F27">
        <v>0</v>
      </c>
      <c r="G27" s="13">
        <f t="shared" si="1"/>
        <v>0</v>
      </c>
    </row>
    <row r="28" spans="1:16" ht="15.75" customHeight="1" x14ac:dyDescent="0.25">
      <c r="B28" s="122" t="s">
        <v>119</v>
      </c>
      <c r="C28" s="122">
        <v>50</v>
      </c>
      <c r="D28" s="13">
        <f>C28*0.1</f>
        <v>5</v>
      </c>
      <c r="F28">
        <v>25</v>
      </c>
      <c r="G28" s="13">
        <f>F28*0.1</f>
        <v>2.5</v>
      </c>
    </row>
    <row r="29" spans="1:16" ht="15.75" customHeight="1" x14ac:dyDescent="0.25">
      <c r="B29" s="122" t="s">
        <v>128</v>
      </c>
      <c r="C29" s="122">
        <v>0</v>
      </c>
      <c r="D29" s="13">
        <f>C29*0.1</f>
        <v>0</v>
      </c>
      <c r="F29">
        <v>0</v>
      </c>
      <c r="G29" s="13">
        <f t="shared" ref="G29:G30" si="2">F29*0.1</f>
        <v>0</v>
      </c>
    </row>
    <row r="30" spans="1:16" ht="15.75" customHeight="1" x14ac:dyDescent="0.25">
      <c r="B30" s="122" t="s">
        <v>133</v>
      </c>
      <c r="C30" s="122">
        <v>20</v>
      </c>
      <c r="D30" s="13">
        <f>C30*0.1</f>
        <v>2</v>
      </c>
      <c r="F30">
        <v>0</v>
      </c>
      <c r="G30" s="13">
        <f t="shared" si="2"/>
        <v>0</v>
      </c>
    </row>
    <row r="31" spans="1:16" x14ac:dyDescent="0.25">
      <c r="D31">
        <f>SUM(D23:D30)</f>
        <v>28.4</v>
      </c>
      <c r="G31">
        <f>SUM(G23:G30)</f>
        <v>31.599999999999998</v>
      </c>
    </row>
  </sheetData>
  <mergeCells count="20">
    <mergeCell ref="M6:N6"/>
    <mergeCell ref="O6:P6"/>
    <mergeCell ref="A2:P2"/>
    <mergeCell ref="A3:P3"/>
    <mergeCell ref="A4:P4"/>
    <mergeCell ref="A5:P5"/>
    <mergeCell ref="A6:B6"/>
    <mergeCell ref="C6:D6"/>
    <mergeCell ref="E6:F6"/>
    <mergeCell ref="G6:H6"/>
    <mergeCell ref="I6:J6"/>
    <mergeCell ref="K6:L6"/>
    <mergeCell ref="K7:L7"/>
    <mergeCell ref="M7:N7"/>
    <mergeCell ref="O7:P7"/>
    <mergeCell ref="A7:B7"/>
    <mergeCell ref="C7:D7"/>
    <mergeCell ref="E7:F7"/>
    <mergeCell ref="G7:H7"/>
    <mergeCell ref="I7:J7"/>
  </mergeCells>
  <conditionalFormatting sqref="B8:B10">
    <cfRule type="cellIs" dxfId="223" priority="95" operator="greaterThan">
      <formula>49</formula>
    </cfRule>
    <cfRule type="cellIs" dxfId="222" priority="96" operator="greaterThan">
      <formula>50</formula>
    </cfRule>
    <cfRule type="cellIs" dxfId="221" priority="97" operator="between">
      <formula>37</formula>
      <formula>49</formula>
    </cfRule>
    <cfRule type="cellIs" dxfId="220" priority="98" operator="between">
      <formula>16</formula>
      <formula>37</formula>
    </cfRule>
    <cfRule type="cellIs" dxfId="219" priority="99" operator="lessThan">
      <formula>16</formula>
    </cfRule>
  </conditionalFormatting>
  <conditionalFormatting sqref="B8:B10">
    <cfRule type="cellIs" dxfId="218" priority="90" operator="greaterThan">
      <formula>49</formula>
    </cfRule>
    <cfRule type="cellIs" dxfId="217" priority="91" operator="greaterThan">
      <formula>50</formula>
    </cfRule>
    <cfRule type="cellIs" dxfId="216" priority="92" operator="between">
      <formula>37</formula>
      <formula>49</formula>
    </cfRule>
    <cfRule type="cellIs" dxfId="215" priority="93" operator="between">
      <formula>16</formula>
      <formula>37</formula>
    </cfRule>
    <cfRule type="cellIs" dxfId="214" priority="94" operator="lessThan">
      <formula>16</formula>
    </cfRule>
  </conditionalFormatting>
  <conditionalFormatting sqref="B8:B10">
    <cfRule type="cellIs" dxfId="213" priority="89" operator="greaterThan">
      <formula>50</formula>
    </cfRule>
  </conditionalFormatting>
  <conditionalFormatting sqref="D8">
    <cfRule type="cellIs" dxfId="212" priority="84" operator="greaterThan">
      <formula>49</formula>
    </cfRule>
    <cfRule type="cellIs" dxfId="211" priority="85" operator="greaterThan">
      <formula>50</formula>
    </cfRule>
    <cfRule type="cellIs" dxfId="210" priority="86" operator="between">
      <formula>37</formula>
      <formula>49</formula>
    </cfRule>
    <cfRule type="cellIs" dxfId="209" priority="87" operator="between">
      <formula>16</formula>
      <formula>37</formula>
    </cfRule>
    <cfRule type="cellIs" dxfId="208" priority="88" operator="lessThan">
      <formula>16</formula>
    </cfRule>
  </conditionalFormatting>
  <conditionalFormatting sqref="D8">
    <cfRule type="cellIs" dxfId="207" priority="79" operator="greaterThan">
      <formula>49</formula>
    </cfRule>
    <cfRule type="cellIs" dxfId="206" priority="80" operator="greaterThan">
      <formula>50</formula>
    </cfRule>
    <cfRule type="cellIs" dxfId="205" priority="81" operator="between">
      <formula>37</formula>
      <formula>49</formula>
    </cfRule>
    <cfRule type="cellIs" dxfId="204" priority="82" operator="between">
      <formula>16</formula>
      <formula>37</formula>
    </cfRule>
    <cfRule type="cellIs" dxfId="203" priority="83" operator="lessThan">
      <formula>16</formula>
    </cfRule>
  </conditionalFormatting>
  <conditionalFormatting sqref="D8">
    <cfRule type="cellIs" dxfId="202" priority="78" operator="greaterThan">
      <formula>50</formula>
    </cfRule>
  </conditionalFormatting>
  <conditionalFormatting sqref="F8:F15">
    <cfRule type="cellIs" dxfId="201" priority="73" operator="greaterThan">
      <formula>49</formula>
    </cfRule>
    <cfRule type="cellIs" dxfId="200" priority="74" operator="greaterThan">
      <formula>50</formula>
    </cfRule>
    <cfRule type="cellIs" dxfId="199" priority="75" operator="between">
      <formula>37</formula>
      <formula>49</formula>
    </cfRule>
    <cfRule type="cellIs" dxfId="198" priority="76" operator="between">
      <formula>16</formula>
      <formula>37</formula>
    </cfRule>
    <cfRule type="cellIs" dxfId="197" priority="77" operator="lessThan">
      <formula>16</formula>
    </cfRule>
  </conditionalFormatting>
  <conditionalFormatting sqref="F8:F15">
    <cfRule type="cellIs" dxfId="196" priority="68" operator="greaterThan">
      <formula>49</formula>
    </cfRule>
    <cfRule type="cellIs" dxfId="195" priority="69" operator="greaterThan">
      <formula>50</formula>
    </cfRule>
    <cfRule type="cellIs" dxfId="194" priority="70" operator="between">
      <formula>37</formula>
      <formula>49</formula>
    </cfRule>
    <cfRule type="cellIs" dxfId="193" priority="71" operator="between">
      <formula>16</formula>
      <formula>37</formula>
    </cfRule>
    <cfRule type="cellIs" dxfId="192" priority="72" operator="lessThan">
      <formula>16</formula>
    </cfRule>
  </conditionalFormatting>
  <conditionalFormatting sqref="F8:F15">
    <cfRule type="cellIs" dxfId="191" priority="67" operator="greaterThan">
      <formula>50</formula>
    </cfRule>
  </conditionalFormatting>
  <conditionalFormatting sqref="H8:H14">
    <cfRule type="cellIs" dxfId="190" priority="62" operator="greaterThan">
      <formula>49</formula>
    </cfRule>
    <cfRule type="cellIs" dxfId="189" priority="63" operator="greaterThan">
      <formula>50</formula>
    </cfRule>
    <cfRule type="cellIs" dxfId="188" priority="64" operator="between">
      <formula>37</formula>
      <formula>49</formula>
    </cfRule>
    <cfRule type="cellIs" dxfId="187" priority="65" operator="between">
      <formula>16</formula>
      <formula>37</formula>
    </cfRule>
    <cfRule type="cellIs" dxfId="186" priority="66" operator="lessThan">
      <formula>16</formula>
    </cfRule>
  </conditionalFormatting>
  <conditionalFormatting sqref="H8:H14">
    <cfRule type="cellIs" dxfId="185" priority="57" operator="greaterThan">
      <formula>49</formula>
    </cfRule>
    <cfRule type="cellIs" dxfId="184" priority="58" operator="greaterThan">
      <formula>50</formula>
    </cfRule>
    <cfRule type="cellIs" dxfId="183" priority="59" operator="between">
      <formula>37</formula>
      <formula>49</formula>
    </cfRule>
    <cfRule type="cellIs" dxfId="182" priority="60" operator="between">
      <formula>16</formula>
      <formula>37</formula>
    </cfRule>
    <cfRule type="cellIs" dxfId="181" priority="61" operator="lessThan">
      <formula>16</formula>
    </cfRule>
  </conditionalFormatting>
  <conditionalFormatting sqref="H8:H14">
    <cfRule type="cellIs" dxfId="180" priority="56" operator="greaterThan">
      <formula>50</formula>
    </cfRule>
  </conditionalFormatting>
  <conditionalFormatting sqref="J8:J9">
    <cfRule type="cellIs" dxfId="179" priority="51" operator="greaterThan">
      <formula>49</formula>
    </cfRule>
    <cfRule type="cellIs" dxfId="178" priority="52" operator="greaterThan">
      <formula>50</formula>
    </cfRule>
    <cfRule type="cellIs" dxfId="177" priority="53" operator="between">
      <formula>37</formula>
      <formula>49</formula>
    </cfRule>
    <cfRule type="cellIs" dxfId="176" priority="54" operator="between">
      <formula>16</formula>
      <formula>37</formula>
    </cfRule>
    <cfRule type="cellIs" dxfId="175" priority="55" operator="lessThan">
      <formula>16</formula>
    </cfRule>
  </conditionalFormatting>
  <conditionalFormatting sqref="J8:J9">
    <cfRule type="cellIs" dxfId="174" priority="46" operator="greaterThan">
      <formula>49</formula>
    </cfRule>
    <cfRule type="cellIs" dxfId="173" priority="47" operator="greaterThan">
      <formula>50</formula>
    </cfRule>
    <cfRule type="cellIs" dxfId="172" priority="48" operator="between">
      <formula>37</formula>
      <formula>49</formula>
    </cfRule>
    <cfRule type="cellIs" dxfId="171" priority="49" operator="between">
      <formula>16</formula>
      <formula>37</formula>
    </cfRule>
    <cfRule type="cellIs" dxfId="170" priority="50" operator="lessThan">
      <formula>16</formula>
    </cfRule>
  </conditionalFormatting>
  <conditionalFormatting sqref="J8:J9">
    <cfRule type="cellIs" dxfId="169" priority="45" operator="greaterThan">
      <formula>50</formula>
    </cfRule>
  </conditionalFormatting>
  <conditionalFormatting sqref="L8:L11">
    <cfRule type="cellIs" dxfId="168" priority="29" operator="greaterThan">
      <formula>49</formula>
    </cfRule>
    <cfRule type="cellIs" dxfId="167" priority="30" operator="greaterThan">
      <formula>50</formula>
    </cfRule>
    <cfRule type="cellIs" dxfId="166" priority="31" operator="between">
      <formula>37</formula>
      <formula>49</formula>
    </cfRule>
    <cfRule type="cellIs" dxfId="165" priority="32" operator="between">
      <formula>16</formula>
      <formula>37</formula>
    </cfRule>
    <cfRule type="cellIs" dxfId="164" priority="33" operator="lessThan">
      <formula>16</formula>
    </cfRule>
  </conditionalFormatting>
  <conditionalFormatting sqref="L8:L11">
    <cfRule type="cellIs" dxfId="163" priority="24" operator="greaterThan">
      <formula>49</formula>
    </cfRule>
    <cfRule type="cellIs" dxfId="162" priority="25" operator="greaterThan">
      <formula>50</formula>
    </cfRule>
    <cfRule type="cellIs" dxfId="161" priority="26" operator="between">
      <formula>37</formula>
      <formula>49</formula>
    </cfRule>
    <cfRule type="cellIs" dxfId="160" priority="27" operator="between">
      <formula>16</formula>
      <formula>37</formula>
    </cfRule>
    <cfRule type="cellIs" dxfId="159" priority="28" operator="lessThan">
      <formula>16</formula>
    </cfRule>
  </conditionalFormatting>
  <conditionalFormatting sqref="L8:L11">
    <cfRule type="cellIs" dxfId="158" priority="23" operator="greaterThan">
      <formula>50</formula>
    </cfRule>
  </conditionalFormatting>
  <conditionalFormatting sqref="N8:N9">
    <cfRule type="cellIs" dxfId="157" priority="18" operator="greaterThan">
      <formula>49</formula>
    </cfRule>
    <cfRule type="cellIs" dxfId="156" priority="19" operator="greaterThan">
      <formula>50</formula>
    </cfRule>
    <cfRule type="cellIs" dxfId="155" priority="20" operator="between">
      <formula>37</formula>
      <formula>49</formula>
    </cfRule>
    <cfRule type="cellIs" dxfId="154" priority="21" operator="between">
      <formula>16</formula>
      <formula>37</formula>
    </cfRule>
    <cfRule type="cellIs" dxfId="153" priority="22" operator="lessThan">
      <formula>16</formula>
    </cfRule>
  </conditionalFormatting>
  <conditionalFormatting sqref="N8:N9">
    <cfRule type="cellIs" dxfId="152" priority="13" operator="greaterThan">
      <formula>49</formula>
    </cfRule>
    <cfRule type="cellIs" dxfId="151" priority="14" operator="greaterThan">
      <formula>50</formula>
    </cfRule>
    <cfRule type="cellIs" dxfId="150" priority="15" operator="between">
      <formula>37</formula>
      <formula>49</formula>
    </cfRule>
    <cfRule type="cellIs" dxfId="149" priority="16" operator="between">
      <formula>16</formula>
      <formula>37</formula>
    </cfRule>
    <cfRule type="cellIs" dxfId="148" priority="17" operator="lessThan">
      <formula>16</formula>
    </cfRule>
  </conditionalFormatting>
  <conditionalFormatting sqref="N8:N9">
    <cfRule type="cellIs" dxfId="147" priority="12" operator="greaterThan">
      <formula>50</formula>
    </cfRule>
  </conditionalFormatting>
  <conditionalFormatting sqref="P8:P12">
    <cfRule type="cellIs" dxfId="146" priority="7" operator="greaterThan">
      <formula>49</formula>
    </cfRule>
    <cfRule type="cellIs" dxfId="145" priority="8" operator="greaterThan">
      <formula>50</formula>
    </cfRule>
    <cfRule type="cellIs" dxfId="144" priority="9" operator="between">
      <formula>37</formula>
      <formula>49</formula>
    </cfRule>
    <cfRule type="cellIs" dxfId="143" priority="10" operator="between">
      <formula>16</formula>
      <formula>37</formula>
    </cfRule>
    <cfRule type="cellIs" dxfId="142" priority="11" operator="lessThan">
      <formula>16</formula>
    </cfRule>
  </conditionalFormatting>
  <conditionalFormatting sqref="P8:P12">
    <cfRule type="cellIs" dxfId="141" priority="2" operator="greaterThan">
      <formula>49</formula>
    </cfRule>
    <cfRule type="cellIs" dxfId="140" priority="3" operator="greaterThan">
      <formula>50</formula>
    </cfRule>
    <cfRule type="cellIs" dxfId="139" priority="4" operator="between">
      <formula>37</formula>
      <formula>49</formula>
    </cfRule>
    <cfRule type="cellIs" dxfId="138" priority="5" operator="between">
      <formula>16</formula>
      <formula>37</formula>
    </cfRule>
    <cfRule type="cellIs" dxfId="137" priority="6" operator="lessThan">
      <formula>16</formula>
    </cfRule>
  </conditionalFormatting>
  <conditionalFormatting sqref="P8:P12">
    <cfRule type="cellIs" dxfId="136" priority="1" operator="greaterThan">
      <formula>50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9"/>
  <sheetViews>
    <sheetView zoomScale="80" zoomScaleNormal="80" workbookViewId="0">
      <selection activeCell="J12" sqref="J12"/>
    </sheetView>
  </sheetViews>
  <sheetFormatPr baseColWidth="10" defaultRowHeight="15" x14ac:dyDescent="0.25"/>
  <cols>
    <col min="1" max="12" width="5.7109375" customWidth="1"/>
  </cols>
  <sheetData>
    <row r="2" spans="1:12" x14ac:dyDescent="0.25">
      <c r="A2" s="266" t="s">
        <v>153</v>
      </c>
      <c r="B2" s="266"/>
      <c r="C2" s="266"/>
      <c r="D2" s="266"/>
      <c r="E2" s="266"/>
      <c r="F2" s="266"/>
      <c r="G2" s="266"/>
      <c r="H2" s="266"/>
      <c r="I2" s="266"/>
      <c r="J2" s="266"/>
      <c r="K2" s="266"/>
      <c r="L2" s="266"/>
    </row>
    <row r="3" spans="1:12" x14ac:dyDescent="0.25">
      <c r="A3" s="266" t="s">
        <v>154</v>
      </c>
      <c r="B3" s="266"/>
      <c r="C3" s="266"/>
      <c r="D3" s="266"/>
      <c r="E3" s="266"/>
      <c r="F3" s="266"/>
      <c r="G3" s="266"/>
      <c r="H3" s="266"/>
      <c r="I3" s="266"/>
      <c r="J3" s="266"/>
      <c r="K3" s="266"/>
      <c r="L3" s="266"/>
    </row>
    <row r="4" spans="1:12" x14ac:dyDescent="0.25">
      <c r="A4" s="266" t="s">
        <v>443</v>
      </c>
      <c r="B4" s="266"/>
      <c r="C4" s="266"/>
      <c r="D4" s="266"/>
      <c r="E4" s="266"/>
      <c r="F4" s="266"/>
      <c r="G4" s="266"/>
      <c r="H4" s="266"/>
      <c r="I4" s="266"/>
      <c r="J4" s="266"/>
      <c r="K4" s="266"/>
      <c r="L4" s="266"/>
    </row>
    <row r="5" spans="1:12" x14ac:dyDescent="0.25">
      <c r="A5" s="267">
        <v>0.65</v>
      </c>
      <c r="B5" s="267"/>
      <c r="C5" s="267"/>
      <c r="D5" s="267"/>
      <c r="E5" s="267"/>
      <c r="F5" s="267"/>
      <c r="G5" s="267"/>
      <c r="H5" s="267"/>
      <c r="I5" s="267"/>
      <c r="J5" s="267"/>
      <c r="K5" s="267"/>
      <c r="L5" s="267"/>
    </row>
    <row r="6" spans="1:12" ht="127.5" customHeight="1" x14ac:dyDescent="0.25">
      <c r="A6" s="265" t="s">
        <v>300</v>
      </c>
      <c r="B6" s="265"/>
      <c r="C6" s="265" t="s">
        <v>327</v>
      </c>
      <c r="D6" s="265"/>
      <c r="E6" s="265" t="s">
        <v>335</v>
      </c>
      <c r="F6" s="265"/>
      <c r="G6" s="265" t="s">
        <v>339</v>
      </c>
      <c r="H6" s="265"/>
      <c r="I6" s="265" t="s">
        <v>343</v>
      </c>
      <c r="J6" s="265"/>
      <c r="K6" s="265" t="s">
        <v>358</v>
      </c>
      <c r="L6" s="265"/>
    </row>
    <row r="7" spans="1:12" ht="21.75" customHeight="1" x14ac:dyDescent="0.25">
      <c r="A7" s="261">
        <v>0.18</v>
      </c>
      <c r="B7" s="262"/>
      <c r="C7" s="261">
        <v>0.18</v>
      </c>
      <c r="D7" s="262"/>
      <c r="E7" s="261">
        <v>0.18</v>
      </c>
      <c r="F7" s="262"/>
      <c r="G7" s="261">
        <v>0.1</v>
      </c>
      <c r="H7" s="262"/>
      <c r="I7" s="261">
        <v>0.18</v>
      </c>
      <c r="J7" s="262"/>
      <c r="K7" s="261">
        <v>0.18</v>
      </c>
      <c r="L7" s="262"/>
    </row>
    <row r="8" spans="1:12" x14ac:dyDescent="0.25">
      <c r="A8" s="108" t="s">
        <v>158</v>
      </c>
      <c r="B8" s="148">
        <f>SEGUIMIENTO!S97</f>
        <v>64</v>
      </c>
      <c r="C8" s="108" t="s">
        <v>159</v>
      </c>
      <c r="D8" s="148">
        <v>89</v>
      </c>
      <c r="E8" s="108" t="s">
        <v>160</v>
      </c>
      <c r="F8" s="148">
        <v>47</v>
      </c>
      <c r="G8" s="108" t="s">
        <v>161</v>
      </c>
      <c r="H8" s="148">
        <v>0</v>
      </c>
      <c r="I8" s="108" t="s">
        <v>162</v>
      </c>
      <c r="J8" s="148">
        <v>49</v>
      </c>
      <c r="K8" s="108" t="s">
        <v>163</v>
      </c>
      <c r="L8" s="148">
        <v>0</v>
      </c>
    </row>
    <row r="9" spans="1:12" x14ac:dyDescent="0.25">
      <c r="A9" s="108" t="s">
        <v>165</v>
      </c>
      <c r="B9" s="148">
        <f>SEGUIMIENTO!S98</f>
        <v>64</v>
      </c>
      <c r="C9" s="188"/>
      <c r="D9" s="188"/>
      <c r="E9" s="188"/>
      <c r="F9" s="188"/>
      <c r="G9" s="188"/>
      <c r="H9" s="188"/>
      <c r="I9" s="108" t="s">
        <v>168</v>
      </c>
      <c r="J9" s="148">
        <f>SEGUIMIENTO!S120</f>
        <v>97</v>
      </c>
      <c r="K9" s="188"/>
      <c r="L9" s="189"/>
    </row>
    <row r="10" spans="1:12" x14ac:dyDescent="0.25">
      <c r="A10" s="108" t="s">
        <v>171</v>
      </c>
      <c r="B10" s="148">
        <f>SEGUIMIENTO!S99</f>
        <v>85</v>
      </c>
      <c r="C10" s="188"/>
      <c r="D10" s="188"/>
      <c r="E10" s="188"/>
      <c r="F10" s="188"/>
      <c r="G10" s="188"/>
      <c r="H10" s="188"/>
      <c r="I10" s="108" t="s">
        <v>173</v>
      </c>
      <c r="J10" s="148">
        <f>SEGUIMIENTO!S121</f>
        <v>77</v>
      </c>
      <c r="K10" s="188"/>
      <c r="L10" s="189"/>
    </row>
    <row r="11" spans="1:12" x14ac:dyDescent="0.25">
      <c r="A11" s="108" t="s">
        <v>444</v>
      </c>
      <c r="B11" s="148">
        <f>SEGUIMIENTO!S100</f>
        <v>0</v>
      </c>
      <c r="C11" s="189"/>
      <c r="D11" s="189"/>
      <c r="E11" s="189"/>
      <c r="F11" s="189"/>
      <c r="G11" s="189"/>
      <c r="H11" s="189"/>
      <c r="I11" s="189"/>
      <c r="J11" s="189"/>
      <c r="K11" s="189"/>
      <c r="L11" s="189"/>
    </row>
    <row r="12" spans="1:12" x14ac:dyDescent="0.25">
      <c r="A12" s="108" t="s">
        <v>445</v>
      </c>
      <c r="B12" s="148">
        <v>75</v>
      </c>
      <c r="C12" s="189"/>
      <c r="D12" s="189"/>
      <c r="E12" s="189"/>
      <c r="F12" s="189"/>
      <c r="G12" s="189"/>
      <c r="H12" s="189"/>
      <c r="I12" s="189"/>
      <c r="J12" s="189"/>
      <c r="K12" s="189"/>
      <c r="L12" s="189"/>
    </row>
    <row r="13" spans="1:12" x14ac:dyDescent="0.25">
      <c r="A13" s="108" t="s">
        <v>446</v>
      </c>
      <c r="B13" s="148">
        <v>0</v>
      </c>
      <c r="C13" s="189"/>
      <c r="D13" s="189"/>
      <c r="E13" s="189"/>
      <c r="F13" s="189"/>
      <c r="G13" s="189"/>
      <c r="H13" s="189"/>
      <c r="I13" s="189"/>
      <c r="J13" s="189"/>
      <c r="K13" s="189"/>
      <c r="L13" s="189"/>
    </row>
    <row r="14" spans="1:12" x14ac:dyDescent="0.25">
      <c r="A14" s="108" t="s">
        <v>447</v>
      </c>
      <c r="B14" s="148">
        <v>0</v>
      </c>
      <c r="C14" s="189"/>
      <c r="D14" s="189"/>
      <c r="E14" s="189"/>
      <c r="F14" s="189"/>
      <c r="G14" s="189"/>
      <c r="H14" s="189"/>
      <c r="I14" s="189"/>
      <c r="J14" s="189"/>
      <c r="K14" s="189"/>
      <c r="L14" s="189"/>
    </row>
    <row r="15" spans="1:12" x14ac:dyDescent="0.25">
      <c r="A15" s="108" t="s">
        <v>448</v>
      </c>
      <c r="B15" s="148">
        <v>71</v>
      </c>
      <c r="C15" s="189"/>
      <c r="D15" s="189"/>
      <c r="E15" s="189"/>
      <c r="F15" s="189"/>
      <c r="G15" s="189"/>
      <c r="H15" s="189"/>
      <c r="I15" s="189"/>
      <c r="J15" s="189"/>
      <c r="K15" s="189"/>
      <c r="L15" s="189"/>
    </row>
    <row r="16" spans="1:12" x14ac:dyDescent="0.25">
      <c r="A16" s="113"/>
      <c r="B16" s="23"/>
      <c r="C16" s="111"/>
      <c r="D16" s="111"/>
      <c r="E16" s="111"/>
      <c r="F16" s="111"/>
      <c r="G16" s="111"/>
      <c r="H16" s="111"/>
      <c r="I16" s="111"/>
      <c r="J16" s="111"/>
      <c r="K16" s="111"/>
      <c r="L16" s="111"/>
    </row>
    <row r="23" spans="2:7" ht="15" customHeight="1" x14ac:dyDescent="0.25">
      <c r="B23" s="120" t="s">
        <v>300</v>
      </c>
      <c r="C23" s="120">
        <v>50</v>
      </c>
      <c r="D23" s="13">
        <f>C23*0.18</f>
        <v>9</v>
      </c>
      <c r="F23">
        <v>63</v>
      </c>
      <c r="G23" s="13">
        <f>F23*0.18</f>
        <v>11.34</v>
      </c>
    </row>
    <row r="24" spans="2:7" ht="15" customHeight="1" x14ac:dyDescent="0.25">
      <c r="B24" s="120" t="s">
        <v>327</v>
      </c>
      <c r="C24" s="120">
        <v>100</v>
      </c>
      <c r="D24" s="13">
        <f t="shared" ref="D24:D28" si="0">C24*0.18</f>
        <v>18</v>
      </c>
      <c r="F24">
        <v>100</v>
      </c>
      <c r="G24" s="13">
        <f t="shared" ref="G24:G28" si="1">F24*0.18</f>
        <v>18</v>
      </c>
    </row>
    <row r="25" spans="2:7" ht="15" customHeight="1" x14ac:dyDescent="0.25">
      <c r="B25" s="120" t="s">
        <v>335</v>
      </c>
      <c r="C25" s="120">
        <v>100</v>
      </c>
      <c r="D25" s="13">
        <f t="shared" si="0"/>
        <v>18</v>
      </c>
      <c r="F25">
        <v>100</v>
      </c>
      <c r="G25" s="13">
        <f t="shared" si="1"/>
        <v>18</v>
      </c>
    </row>
    <row r="26" spans="2:7" ht="15" customHeight="1" x14ac:dyDescent="0.25">
      <c r="B26" s="120" t="s">
        <v>339</v>
      </c>
      <c r="C26" s="120">
        <v>0</v>
      </c>
      <c r="D26" s="13">
        <f>C26*0.1</f>
        <v>0</v>
      </c>
      <c r="F26">
        <v>0</v>
      </c>
      <c r="G26" s="13">
        <f>F26*0.1</f>
        <v>0</v>
      </c>
    </row>
    <row r="27" spans="2:7" ht="15" customHeight="1" x14ac:dyDescent="0.25">
      <c r="B27" s="120" t="s">
        <v>343</v>
      </c>
      <c r="C27" s="120">
        <v>67</v>
      </c>
      <c r="D27" s="13">
        <f t="shared" si="0"/>
        <v>12.059999999999999</v>
      </c>
      <c r="F27">
        <v>100</v>
      </c>
      <c r="G27" s="13">
        <f t="shared" si="1"/>
        <v>18</v>
      </c>
    </row>
    <row r="28" spans="2:7" ht="15" customHeight="1" x14ac:dyDescent="0.25">
      <c r="B28" s="120" t="s">
        <v>358</v>
      </c>
      <c r="C28" s="120">
        <v>0</v>
      </c>
      <c r="D28" s="13">
        <f t="shared" si="0"/>
        <v>0</v>
      </c>
      <c r="F28">
        <v>0</v>
      </c>
      <c r="G28" s="13">
        <f t="shared" si="1"/>
        <v>0</v>
      </c>
    </row>
    <row r="29" spans="2:7" x14ac:dyDescent="0.25">
      <c r="D29">
        <f>SUM(D23:D28)</f>
        <v>57.06</v>
      </c>
      <c r="G29" s="178">
        <f>SUM(G23:G28)</f>
        <v>65.34</v>
      </c>
    </row>
  </sheetData>
  <mergeCells count="16">
    <mergeCell ref="A2:L2"/>
    <mergeCell ref="A3:L3"/>
    <mergeCell ref="A4:L4"/>
    <mergeCell ref="A5:L5"/>
    <mergeCell ref="A6:B6"/>
    <mergeCell ref="C6:D6"/>
    <mergeCell ref="E6:F6"/>
    <mergeCell ref="G6:H6"/>
    <mergeCell ref="I6:J6"/>
    <mergeCell ref="K6:L6"/>
    <mergeCell ref="K7:L7"/>
    <mergeCell ref="A7:B7"/>
    <mergeCell ref="C7:D7"/>
    <mergeCell ref="E7:F7"/>
    <mergeCell ref="G7:H7"/>
    <mergeCell ref="I7:J7"/>
  </mergeCells>
  <conditionalFormatting sqref="B8:B15">
    <cfRule type="cellIs" dxfId="135" priority="62" operator="greaterThan">
      <formula>49</formula>
    </cfRule>
    <cfRule type="cellIs" dxfId="134" priority="63" operator="greaterThan">
      <formula>50</formula>
    </cfRule>
    <cfRule type="cellIs" dxfId="133" priority="64" operator="between">
      <formula>37</formula>
      <formula>49</formula>
    </cfRule>
    <cfRule type="cellIs" dxfId="132" priority="65" operator="between">
      <formula>16</formula>
      <formula>37</formula>
    </cfRule>
    <cfRule type="cellIs" dxfId="131" priority="66" operator="lessThan">
      <formula>16</formula>
    </cfRule>
  </conditionalFormatting>
  <conditionalFormatting sqref="B8:B15">
    <cfRule type="cellIs" dxfId="130" priority="57" operator="greaterThan">
      <formula>49</formula>
    </cfRule>
    <cfRule type="cellIs" dxfId="129" priority="58" operator="greaterThan">
      <formula>50</formula>
    </cfRule>
    <cfRule type="cellIs" dxfId="128" priority="59" operator="between">
      <formula>37</formula>
      <formula>49</formula>
    </cfRule>
    <cfRule type="cellIs" dxfId="127" priority="60" operator="between">
      <formula>16</formula>
      <formula>37</formula>
    </cfRule>
    <cfRule type="cellIs" dxfId="126" priority="61" operator="lessThan">
      <formula>16</formula>
    </cfRule>
  </conditionalFormatting>
  <conditionalFormatting sqref="B8:B15">
    <cfRule type="cellIs" dxfId="125" priority="56" operator="greaterThan">
      <formula>50</formula>
    </cfRule>
  </conditionalFormatting>
  <conditionalFormatting sqref="D8">
    <cfRule type="cellIs" dxfId="124" priority="51" operator="greaterThan">
      <formula>49</formula>
    </cfRule>
    <cfRule type="cellIs" dxfId="123" priority="52" operator="greaterThan">
      <formula>50</formula>
    </cfRule>
    <cfRule type="cellIs" dxfId="122" priority="53" operator="between">
      <formula>37</formula>
      <formula>49</formula>
    </cfRule>
    <cfRule type="cellIs" dxfId="121" priority="54" operator="between">
      <formula>16</formula>
      <formula>37</formula>
    </cfRule>
    <cfRule type="cellIs" dxfId="120" priority="55" operator="lessThan">
      <formula>16</formula>
    </cfRule>
  </conditionalFormatting>
  <conditionalFormatting sqref="D8">
    <cfRule type="cellIs" dxfId="119" priority="46" operator="greaterThan">
      <formula>49</formula>
    </cfRule>
    <cfRule type="cellIs" dxfId="118" priority="47" operator="greaterThan">
      <formula>50</formula>
    </cfRule>
    <cfRule type="cellIs" dxfId="117" priority="48" operator="between">
      <formula>37</formula>
      <formula>49</formula>
    </cfRule>
    <cfRule type="cellIs" dxfId="116" priority="49" operator="between">
      <formula>16</formula>
      <formula>37</formula>
    </cfRule>
    <cfRule type="cellIs" dxfId="115" priority="50" operator="lessThan">
      <formula>16</formula>
    </cfRule>
  </conditionalFormatting>
  <conditionalFormatting sqref="D8">
    <cfRule type="cellIs" dxfId="114" priority="45" operator="greaterThan">
      <formula>50</formula>
    </cfRule>
  </conditionalFormatting>
  <conditionalFormatting sqref="F8">
    <cfRule type="cellIs" dxfId="113" priority="40" operator="greaterThan">
      <formula>49</formula>
    </cfRule>
    <cfRule type="cellIs" dxfId="112" priority="41" operator="greaterThan">
      <formula>50</formula>
    </cfRule>
    <cfRule type="cellIs" dxfId="111" priority="42" operator="between">
      <formula>37</formula>
      <formula>49</formula>
    </cfRule>
    <cfRule type="cellIs" dxfId="110" priority="43" operator="between">
      <formula>16</formula>
      <formula>37</formula>
    </cfRule>
    <cfRule type="cellIs" dxfId="109" priority="44" operator="lessThan">
      <formula>16</formula>
    </cfRule>
  </conditionalFormatting>
  <conditionalFormatting sqref="F8">
    <cfRule type="cellIs" dxfId="108" priority="35" operator="greaterThan">
      <formula>49</formula>
    </cfRule>
    <cfRule type="cellIs" dxfId="107" priority="36" operator="greaterThan">
      <formula>50</formula>
    </cfRule>
    <cfRule type="cellIs" dxfId="106" priority="37" operator="between">
      <formula>37</formula>
      <formula>49</formula>
    </cfRule>
    <cfRule type="cellIs" dxfId="105" priority="38" operator="between">
      <formula>16</formula>
      <formula>37</formula>
    </cfRule>
    <cfRule type="cellIs" dxfId="104" priority="39" operator="lessThan">
      <formula>16</formula>
    </cfRule>
  </conditionalFormatting>
  <conditionalFormatting sqref="F8">
    <cfRule type="cellIs" dxfId="103" priority="34" operator="greaterThan">
      <formula>50</formula>
    </cfRule>
  </conditionalFormatting>
  <conditionalFormatting sqref="H8">
    <cfRule type="cellIs" dxfId="102" priority="29" operator="greaterThan">
      <formula>49</formula>
    </cfRule>
    <cfRule type="cellIs" dxfId="101" priority="30" operator="greaterThan">
      <formula>50</formula>
    </cfRule>
    <cfRule type="cellIs" dxfId="100" priority="31" operator="between">
      <formula>37</formula>
      <formula>49</formula>
    </cfRule>
    <cfRule type="cellIs" dxfId="99" priority="32" operator="between">
      <formula>16</formula>
      <formula>37</formula>
    </cfRule>
    <cfRule type="cellIs" dxfId="98" priority="33" operator="lessThan">
      <formula>16</formula>
    </cfRule>
  </conditionalFormatting>
  <conditionalFormatting sqref="H8">
    <cfRule type="cellIs" dxfId="97" priority="24" operator="greaterThan">
      <formula>49</formula>
    </cfRule>
    <cfRule type="cellIs" dxfId="96" priority="25" operator="greaterThan">
      <formula>50</formula>
    </cfRule>
    <cfRule type="cellIs" dxfId="95" priority="26" operator="between">
      <formula>37</formula>
      <formula>49</formula>
    </cfRule>
    <cfRule type="cellIs" dxfId="94" priority="27" operator="between">
      <formula>16</formula>
      <formula>37</formula>
    </cfRule>
    <cfRule type="cellIs" dxfId="93" priority="28" operator="lessThan">
      <formula>16</formula>
    </cfRule>
  </conditionalFormatting>
  <conditionalFormatting sqref="H8">
    <cfRule type="cellIs" dxfId="92" priority="23" operator="greaterThan">
      <formula>50</formula>
    </cfRule>
  </conditionalFormatting>
  <conditionalFormatting sqref="J8:J10">
    <cfRule type="cellIs" dxfId="91" priority="18" operator="greaterThan">
      <formula>49</formula>
    </cfRule>
    <cfRule type="cellIs" dxfId="90" priority="19" operator="greaterThan">
      <formula>50</formula>
    </cfRule>
    <cfRule type="cellIs" dxfId="89" priority="20" operator="between">
      <formula>37</formula>
      <formula>49</formula>
    </cfRule>
    <cfRule type="cellIs" dxfId="88" priority="21" operator="between">
      <formula>16</formula>
      <formula>37</formula>
    </cfRule>
    <cfRule type="cellIs" dxfId="87" priority="22" operator="lessThan">
      <formula>16</formula>
    </cfRule>
  </conditionalFormatting>
  <conditionalFormatting sqref="J8:J10">
    <cfRule type="cellIs" dxfId="86" priority="13" operator="greaterThan">
      <formula>49</formula>
    </cfRule>
    <cfRule type="cellIs" dxfId="85" priority="14" operator="greaterThan">
      <formula>50</formula>
    </cfRule>
    <cfRule type="cellIs" dxfId="84" priority="15" operator="between">
      <formula>37</formula>
      <formula>49</formula>
    </cfRule>
    <cfRule type="cellIs" dxfId="83" priority="16" operator="between">
      <formula>16</formula>
      <formula>37</formula>
    </cfRule>
    <cfRule type="cellIs" dxfId="82" priority="17" operator="lessThan">
      <formula>16</formula>
    </cfRule>
  </conditionalFormatting>
  <conditionalFormatting sqref="J8:J10">
    <cfRule type="cellIs" dxfId="81" priority="12" operator="greaterThan">
      <formula>50</formula>
    </cfRule>
  </conditionalFormatting>
  <conditionalFormatting sqref="L8">
    <cfRule type="cellIs" dxfId="80" priority="7" operator="greaterThan">
      <formula>49</formula>
    </cfRule>
    <cfRule type="cellIs" dxfId="79" priority="8" operator="greaterThan">
      <formula>50</formula>
    </cfRule>
    <cfRule type="cellIs" dxfId="78" priority="9" operator="between">
      <formula>37</formula>
      <formula>49</formula>
    </cfRule>
    <cfRule type="cellIs" dxfId="77" priority="10" operator="between">
      <formula>16</formula>
      <formula>37</formula>
    </cfRule>
    <cfRule type="cellIs" dxfId="76" priority="11" operator="lessThan">
      <formula>16</formula>
    </cfRule>
  </conditionalFormatting>
  <conditionalFormatting sqref="L8">
    <cfRule type="cellIs" dxfId="75" priority="2" operator="greaterThan">
      <formula>49</formula>
    </cfRule>
    <cfRule type="cellIs" dxfId="74" priority="3" operator="greaterThan">
      <formula>50</formula>
    </cfRule>
    <cfRule type="cellIs" dxfId="73" priority="4" operator="between">
      <formula>37</formula>
      <formula>49</formula>
    </cfRule>
    <cfRule type="cellIs" dxfId="72" priority="5" operator="between">
      <formula>16</formula>
      <formula>37</formula>
    </cfRule>
    <cfRule type="cellIs" dxfId="71" priority="6" operator="lessThan">
      <formula>16</formula>
    </cfRule>
  </conditionalFormatting>
  <conditionalFormatting sqref="L8">
    <cfRule type="cellIs" dxfId="70" priority="1" operator="greaterThan">
      <formula>50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27"/>
  <sheetViews>
    <sheetView topLeftCell="C1" zoomScale="80" zoomScaleNormal="80" workbookViewId="0">
      <selection activeCell="I13" sqref="I13"/>
    </sheetView>
  </sheetViews>
  <sheetFormatPr baseColWidth="10" defaultRowHeight="15" x14ac:dyDescent="0.25"/>
  <cols>
    <col min="1" max="2" width="5.7109375" hidden="1" customWidth="1"/>
    <col min="3" max="14" width="5.7109375" customWidth="1"/>
    <col min="17" max="17" width="11.42578125" customWidth="1"/>
  </cols>
  <sheetData>
    <row r="2" spans="1:14" x14ac:dyDescent="0.25">
      <c r="A2" s="266" t="s">
        <v>153</v>
      </c>
      <c r="B2" s="266"/>
      <c r="C2" s="266"/>
      <c r="D2" s="266"/>
      <c r="E2" s="266"/>
      <c r="F2" s="266"/>
      <c r="G2" s="266"/>
      <c r="H2" s="266"/>
      <c r="I2" s="266"/>
      <c r="J2" s="266"/>
      <c r="K2" s="266"/>
      <c r="L2" s="266"/>
      <c r="M2" s="266"/>
      <c r="N2" s="266"/>
    </row>
    <row r="3" spans="1:14" x14ac:dyDescent="0.25">
      <c r="A3" s="266" t="s">
        <v>154</v>
      </c>
      <c r="B3" s="266"/>
      <c r="C3" s="266"/>
      <c r="D3" s="266"/>
      <c r="E3" s="266"/>
      <c r="F3" s="266"/>
      <c r="G3" s="266"/>
      <c r="H3" s="266"/>
      <c r="I3" s="266"/>
      <c r="J3" s="266"/>
      <c r="K3" s="266"/>
      <c r="L3" s="266"/>
      <c r="M3" s="266"/>
      <c r="N3" s="266"/>
    </row>
    <row r="4" spans="1:14" x14ac:dyDescent="0.25">
      <c r="A4" s="266" t="s">
        <v>449</v>
      </c>
      <c r="B4" s="266"/>
      <c r="C4" s="266"/>
      <c r="D4" s="266"/>
      <c r="E4" s="266"/>
      <c r="F4" s="266"/>
      <c r="G4" s="266"/>
      <c r="H4" s="266"/>
      <c r="I4" s="266"/>
      <c r="J4" s="266"/>
      <c r="K4" s="266"/>
      <c r="L4" s="266"/>
      <c r="M4" s="266"/>
      <c r="N4" s="266"/>
    </row>
    <row r="5" spans="1:14" x14ac:dyDescent="0.25">
      <c r="A5" s="267">
        <v>0.54</v>
      </c>
      <c r="B5" s="267"/>
      <c r="C5" s="267"/>
      <c r="D5" s="267"/>
      <c r="E5" s="267"/>
      <c r="F5" s="267"/>
      <c r="G5" s="267"/>
      <c r="H5" s="267"/>
      <c r="I5" s="267"/>
      <c r="J5" s="267"/>
      <c r="K5" s="267"/>
      <c r="L5" s="267"/>
      <c r="M5" s="267"/>
      <c r="N5" s="267"/>
    </row>
    <row r="6" spans="1:14" ht="129.75" customHeight="1" x14ac:dyDescent="0.25">
      <c r="A6" s="265" t="s">
        <v>450</v>
      </c>
      <c r="B6" s="265"/>
      <c r="C6" s="265" t="s">
        <v>363</v>
      </c>
      <c r="D6" s="265"/>
      <c r="E6" s="265" t="s">
        <v>451</v>
      </c>
      <c r="F6" s="265"/>
      <c r="G6" s="265" t="s">
        <v>402</v>
      </c>
      <c r="H6" s="265"/>
      <c r="I6" s="265" t="s">
        <v>452</v>
      </c>
      <c r="J6" s="265"/>
      <c r="K6" s="265" t="s">
        <v>416</v>
      </c>
      <c r="L6" s="265"/>
      <c r="M6" s="265" t="s">
        <v>453</v>
      </c>
      <c r="N6" s="265"/>
    </row>
    <row r="7" spans="1:14" ht="24.75" customHeight="1" x14ac:dyDescent="0.25">
      <c r="A7" s="182"/>
      <c r="B7" s="182"/>
      <c r="C7" s="265">
        <v>25</v>
      </c>
      <c r="D7" s="265"/>
      <c r="E7" s="265">
        <v>25</v>
      </c>
      <c r="F7" s="265"/>
      <c r="G7" s="265">
        <v>15</v>
      </c>
      <c r="H7" s="265"/>
      <c r="I7" s="265">
        <v>10</v>
      </c>
      <c r="J7" s="265"/>
      <c r="K7" s="265">
        <v>10</v>
      </c>
      <c r="L7" s="265"/>
      <c r="M7" s="265">
        <v>15</v>
      </c>
      <c r="N7" s="265"/>
    </row>
    <row r="8" spans="1:14" x14ac:dyDescent="0.25">
      <c r="A8" s="106"/>
      <c r="B8" s="107"/>
      <c r="C8" s="108" t="s">
        <v>462</v>
      </c>
      <c r="D8" s="148">
        <f>SEGUIMIENTO!S126</f>
        <v>7</v>
      </c>
      <c r="E8" s="108" t="s">
        <v>455</v>
      </c>
      <c r="F8" s="148">
        <f>SEGUIMIENTO!S129</f>
        <v>38</v>
      </c>
      <c r="G8" s="108" t="s">
        <v>160</v>
      </c>
      <c r="H8" s="148">
        <f>SEGUIMIENTO!S139</f>
        <v>45</v>
      </c>
      <c r="I8" s="108" t="s">
        <v>161</v>
      </c>
      <c r="J8" s="148">
        <f>SEGUIMIENTO!S142</f>
        <v>40</v>
      </c>
      <c r="K8" s="108" t="s">
        <v>162</v>
      </c>
      <c r="L8" s="148">
        <f>SEGUIMIENTO!S143</f>
        <v>39</v>
      </c>
      <c r="M8" s="108" t="s">
        <v>164</v>
      </c>
      <c r="N8" s="148">
        <f>SEGUIMIENTO!S144</f>
        <v>25</v>
      </c>
    </row>
    <row r="9" spans="1:14" x14ac:dyDescent="0.25">
      <c r="A9" s="106"/>
      <c r="B9" s="107"/>
      <c r="C9" s="108" t="s">
        <v>454</v>
      </c>
      <c r="D9" s="148">
        <f>SEGUIMIENTO!S127</f>
        <v>41</v>
      </c>
      <c r="E9" s="108" t="s">
        <v>456</v>
      </c>
      <c r="F9" s="148">
        <f>SEGUIMIENTO!S130</f>
        <v>21</v>
      </c>
      <c r="G9" s="108" t="s">
        <v>166</v>
      </c>
      <c r="H9" s="148">
        <f>SEGUIMIENTO!S140</f>
        <v>45</v>
      </c>
      <c r="I9" s="195"/>
      <c r="J9" s="195"/>
      <c r="K9" s="196"/>
      <c r="L9" s="23"/>
      <c r="M9" s="196"/>
      <c r="N9" s="23"/>
    </row>
    <row r="10" spans="1:14" x14ac:dyDescent="0.25">
      <c r="A10" s="110"/>
      <c r="B10" s="110"/>
      <c r="C10" s="108" t="s">
        <v>463</v>
      </c>
      <c r="D10" s="148">
        <f>SEGUIMIENTO!S128</f>
        <v>0</v>
      </c>
      <c r="E10" s="108" t="s">
        <v>464</v>
      </c>
      <c r="F10" s="148">
        <f>SEGUIMIENTO!S131</f>
        <v>50</v>
      </c>
      <c r="G10" s="197" t="s">
        <v>172</v>
      </c>
      <c r="H10" s="148">
        <f>SEGUIMIENTO!S141</f>
        <v>0</v>
      </c>
      <c r="I10" s="195"/>
      <c r="J10" s="195"/>
      <c r="K10" s="196"/>
      <c r="L10" s="23"/>
      <c r="M10" s="195"/>
      <c r="N10" s="198"/>
    </row>
    <row r="11" spans="1:14" x14ac:dyDescent="0.25">
      <c r="A11" s="110"/>
      <c r="B11" s="110"/>
      <c r="C11" s="196"/>
      <c r="D11" s="23"/>
      <c r="E11" s="108" t="s">
        <v>465</v>
      </c>
      <c r="F11" s="148">
        <f>SEGUIMIENTO!S132</f>
        <v>40</v>
      </c>
      <c r="G11" s="196"/>
      <c r="H11" s="23"/>
      <c r="I11" s="195"/>
      <c r="J11" s="195"/>
      <c r="K11" s="199"/>
      <c r="L11" s="199"/>
      <c r="M11" s="188"/>
      <c r="N11" s="189"/>
    </row>
    <row r="12" spans="1:14" x14ac:dyDescent="0.25">
      <c r="A12" s="110"/>
      <c r="B12" s="110"/>
      <c r="C12" s="196"/>
      <c r="D12" s="23"/>
      <c r="E12" s="108" t="s">
        <v>457</v>
      </c>
      <c r="F12" s="148">
        <f>SEGUIMIENTO!S133</f>
        <v>10</v>
      </c>
      <c r="G12" s="196"/>
      <c r="H12" s="23"/>
      <c r="I12" s="195"/>
      <c r="J12" s="195"/>
      <c r="K12" s="199"/>
      <c r="L12" s="199"/>
      <c r="M12" s="188"/>
      <c r="N12" s="189"/>
    </row>
    <row r="13" spans="1:14" x14ac:dyDescent="0.25">
      <c r="A13" s="110"/>
      <c r="B13" s="110"/>
      <c r="C13" s="199"/>
      <c r="D13" s="199"/>
      <c r="E13" s="108" t="s">
        <v>458</v>
      </c>
      <c r="F13" s="148">
        <f>SEGUIMIENTO!S134</f>
        <v>60</v>
      </c>
      <c r="G13" s="195"/>
      <c r="H13" s="21"/>
      <c r="I13" s="188"/>
      <c r="J13" s="188"/>
      <c r="K13" s="188"/>
      <c r="L13" s="188"/>
      <c r="M13" s="188"/>
      <c r="N13" s="189"/>
    </row>
    <row r="14" spans="1:14" x14ac:dyDescent="0.25">
      <c r="A14" s="110"/>
      <c r="B14" s="110"/>
      <c r="C14" s="195"/>
      <c r="D14" s="200"/>
      <c r="E14" s="108" t="s">
        <v>466</v>
      </c>
      <c r="F14" s="148">
        <f>SEGUIMIENTO!S135</f>
        <v>45</v>
      </c>
      <c r="G14" s="195"/>
      <c r="H14" s="21"/>
      <c r="I14" s="188"/>
      <c r="J14" s="188"/>
      <c r="K14" s="188"/>
      <c r="L14" s="188"/>
      <c r="M14" s="188"/>
      <c r="N14" s="189"/>
    </row>
    <row r="15" spans="1:14" x14ac:dyDescent="0.25">
      <c r="A15" s="110"/>
      <c r="B15" s="110"/>
      <c r="C15" s="195"/>
      <c r="D15" s="195"/>
      <c r="E15" s="108" t="s">
        <v>467</v>
      </c>
      <c r="F15" s="148">
        <f>SEGUIMIENTO!S136</f>
        <v>20</v>
      </c>
      <c r="G15" s="195"/>
      <c r="H15" s="21"/>
      <c r="I15" s="188"/>
      <c r="J15" s="188"/>
      <c r="K15" s="188"/>
      <c r="L15" s="188"/>
      <c r="M15" s="188"/>
      <c r="N15" s="189"/>
    </row>
    <row r="16" spans="1:14" x14ac:dyDescent="0.25">
      <c r="A16" s="110"/>
      <c r="B16" s="110"/>
      <c r="C16" s="112"/>
      <c r="D16" s="112"/>
      <c r="E16" s="114"/>
      <c r="F16" s="23"/>
      <c r="G16" s="110"/>
      <c r="H16" s="110"/>
      <c r="I16" s="110"/>
      <c r="J16" s="110"/>
      <c r="K16" s="110"/>
      <c r="L16" s="110"/>
      <c r="M16" s="110"/>
      <c r="N16" s="111"/>
    </row>
    <row r="17" spans="1:14" x14ac:dyDescent="0.25">
      <c r="A17" s="110"/>
      <c r="B17" s="110"/>
      <c r="C17" s="112"/>
      <c r="D17" s="112"/>
      <c r="E17" s="114"/>
      <c r="F17" s="23"/>
      <c r="G17" s="110"/>
      <c r="H17" s="110"/>
      <c r="I17" s="110"/>
      <c r="J17" s="110"/>
      <c r="K17" s="110"/>
      <c r="L17" s="110"/>
      <c r="M17" s="110"/>
      <c r="N17" s="111"/>
    </row>
    <row r="18" spans="1:14" x14ac:dyDescent="0.25">
      <c r="A18" s="110"/>
      <c r="B18" s="110"/>
      <c r="C18" s="112"/>
      <c r="D18" s="112"/>
      <c r="E18" s="114"/>
      <c r="F18" s="23"/>
      <c r="G18" s="110"/>
      <c r="H18" s="110"/>
      <c r="I18" s="110"/>
      <c r="J18" s="110"/>
      <c r="K18" s="110"/>
      <c r="L18" s="110"/>
      <c r="M18" s="110"/>
      <c r="N18" s="111"/>
    </row>
    <row r="19" spans="1:14" x14ac:dyDescent="0.25">
      <c r="A19" s="110"/>
      <c r="B19" s="110"/>
      <c r="C19" s="112"/>
      <c r="D19" s="112"/>
      <c r="E19" s="114"/>
      <c r="F19" s="23"/>
      <c r="G19" s="110"/>
      <c r="H19" s="110"/>
      <c r="I19" s="110"/>
      <c r="J19" s="110"/>
      <c r="K19" s="110"/>
      <c r="L19" s="110"/>
      <c r="M19" s="110"/>
      <c r="N19" s="111"/>
    </row>
    <row r="20" spans="1:14" x14ac:dyDescent="0.25">
      <c r="A20" s="110"/>
      <c r="B20" s="110"/>
      <c r="C20" s="112"/>
      <c r="D20" s="112"/>
      <c r="E20" s="114"/>
      <c r="F20" s="23"/>
      <c r="G20" s="110"/>
      <c r="H20" s="110"/>
      <c r="I20" s="110"/>
      <c r="J20" s="110"/>
      <c r="K20" s="110"/>
      <c r="L20" s="110"/>
      <c r="M20" s="110"/>
      <c r="N20" s="111"/>
    </row>
    <row r="21" spans="1:14" ht="15" customHeight="1" x14ac:dyDescent="0.25">
      <c r="D21" s="120" t="s">
        <v>363</v>
      </c>
      <c r="E21" s="120">
        <v>0</v>
      </c>
      <c r="F21" s="13">
        <v>0</v>
      </c>
      <c r="H21">
        <v>34</v>
      </c>
      <c r="I21">
        <f>H21*0.25</f>
        <v>8.5</v>
      </c>
    </row>
    <row r="22" spans="1:14" ht="15" customHeight="1" x14ac:dyDescent="0.25">
      <c r="D22" s="120" t="s">
        <v>451</v>
      </c>
      <c r="E22" s="120">
        <v>0</v>
      </c>
      <c r="F22" s="13">
        <v>0</v>
      </c>
      <c r="H22">
        <v>63</v>
      </c>
      <c r="I22">
        <f>H22*0.25</f>
        <v>15.75</v>
      </c>
    </row>
    <row r="23" spans="1:14" ht="15" customHeight="1" x14ac:dyDescent="0.25">
      <c r="D23" s="120" t="s">
        <v>402</v>
      </c>
      <c r="E23" s="120">
        <v>67</v>
      </c>
      <c r="F23" s="13">
        <f>E23*0.15</f>
        <v>10.049999999999999</v>
      </c>
      <c r="H23">
        <v>67</v>
      </c>
      <c r="I23">
        <f>H23*0.15</f>
        <v>10.049999999999999</v>
      </c>
    </row>
    <row r="24" spans="1:14" ht="15" customHeight="1" x14ac:dyDescent="0.25">
      <c r="D24" s="120" t="s">
        <v>452</v>
      </c>
      <c r="E24" s="120">
        <v>100</v>
      </c>
      <c r="F24" s="13">
        <f>E24*0.1</f>
        <v>10</v>
      </c>
      <c r="H24">
        <v>100</v>
      </c>
      <c r="I24">
        <f>H24*0.1</f>
        <v>10</v>
      </c>
    </row>
    <row r="25" spans="1:14" ht="15" customHeight="1" x14ac:dyDescent="0.25">
      <c r="D25" s="120" t="s">
        <v>416</v>
      </c>
      <c r="E25" s="120">
        <v>100</v>
      </c>
      <c r="F25" s="13">
        <f>E25*0.1</f>
        <v>10</v>
      </c>
      <c r="H25">
        <v>100</v>
      </c>
      <c r="I25">
        <f>H25*0.1</f>
        <v>10</v>
      </c>
    </row>
    <row r="26" spans="1:14" ht="15" customHeight="1" x14ac:dyDescent="0.25">
      <c r="D26" s="120" t="s">
        <v>453</v>
      </c>
      <c r="E26" s="120">
        <v>0</v>
      </c>
      <c r="F26" s="13">
        <f t="shared" ref="F26" si="0">E26*0.15</f>
        <v>0</v>
      </c>
      <c r="H26">
        <v>0</v>
      </c>
      <c r="I26">
        <f>H26*0.15</f>
        <v>0</v>
      </c>
    </row>
    <row r="27" spans="1:14" x14ac:dyDescent="0.25">
      <c r="F27">
        <f>SUM(F21:F26)</f>
        <v>30.049999999999997</v>
      </c>
      <c r="I27">
        <f>SUM(I21:I26)</f>
        <v>54.3</v>
      </c>
    </row>
  </sheetData>
  <mergeCells count="17">
    <mergeCell ref="M7:N7"/>
    <mergeCell ref="C7:D7"/>
    <mergeCell ref="E7:F7"/>
    <mergeCell ref="G7:H7"/>
    <mergeCell ref="I7:J7"/>
    <mergeCell ref="K7:L7"/>
    <mergeCell ref="M6:N6"/>
    <mergeCell ref="A2:N2"/>
    <mergeCell ref="A3:N3"/>
    <mergeCell ref="A4:N4"/>
    <mergeCell ref="A5:N5"/>
    <mergeCell ref="A6:B6"/>
    <mergeCell ref="C6:D6"/>
    <mergeCell ref="E6:F6"/>
    <mergeCell ref="G6:H6"/>
    <mergeCell ref="I6:J6"/>
    <mergeCell ref="K6:L6"/>
  </mergeCells>
  <conditionalFormatting sqref="B8:B9">
    <cfRule type="cellIs" dxfId="69" priority="119" operator="greaterThanOrEqual">
      <formula>100</formula>
    </cfRule>
    <cfRule type="cellIs" dxfId="68" priority="120" operator="between">
      <formula>76</formula>
      <formula>99</formula>
    </cfRule>
    <cfRule type="cellIs" dxfId="67" priority="121" operator="between">
      <formula>34</formula>
      <formula>75</formula>
    </cfRule>
    <cfRule type="cellIs" dxfId="66" priority="122" operator="lessThanOrEqual">
      <formula>33</formula>
    </cfRule>
  </conditionalFormatting>
  <conditionalFormatting sqref="D8:D10">
    <cfRule type="cellIs" dxfId="65" priority="62" operator="greaterThan">
      <formula>49</formula>
    </cfRule>
    <cfRule type="cellIs" dxfId="64" priority="63" operator="greaterThan">
      <formula>50</formula>
    </cfRule>
    <cfRule type="cellIs" dxfId="63" priority="64" operator="between">
      <formula>37</formula>
      <formula>49</formula>
    </cfRule>
    <cfRule type="cellIs" dxfId="62" priority="65" operator="between">
      <formula>16</formula>
      <formula>37</formula>
    </cfRule>
    <cfRule type="cellIs" dxfId="61" priority="66" operator="lessThan">
      <formula>16</formula>
    </cfRule>
  </conditionalFormatting>
  <conditionalFormatting sqref="D8:D10">
    <cfRule type="cellIs" dxfId="60" priority="57" operator="greaterThan">
      <formula>49</formula>
    </cfRule>
    <cfRule type="cellIs" dxfId="59" priority="58" operator="greaterThan">
      <formula>50</formula>
    </cfRule>
    <cfRule type="cellIs" dxfId="58" priority="59" operator="between">
      <formula>37</formula>
      <formula>49</formula>
    </cfRule>
    <cfRule type="cellIs" dxfId="57" priority="60" operator="between">
      <formula>16</formula>
      <formula>37</formula>
    </cfRule>
    <cfRule type="cellIs" dxfId="56" priority="61" operator="lessThan">
      <formula>16</formula>
    </cfRule>
  </conditionalFormatting>
  <conditionalFormatting sqref="D8:D10">
    <cfRule type="cellIs" dxfId="55" priority="56" operator="greaterThan">
      <formula>50</formula>
    </cfRule>
  </conditionalFormatting>
  <conditionalFormatting sqref="F8:F15">
    <cfRule type="cellIs" dxfId="54" priority="51" operator="greaterThan">
      <formula>49</formula>
    </cfRule>
    <cfRule type="cellIs" dxfId="53" priority="52" operator="greaterThan">
      <formula>50</formula>
    </cfRule>
    <cfRule type="cellIs" dxfId="52" priority="53" operator="between">
      <formula>37</formula>
      <formula>49</formula>
    </cfRule>
    <cfRule type="cellIs" dxfId="51" priority="54" operator="between">
      <formula>16</formula>
      <formula>37</formula>
    </cfRule>
    <cfRule type="cellIs" dxfId="50" priority="55" operator="lessThan">
      <formula>16</formula>
    </cfRule>
  </conditionalFormatting>
  <conditionalFormatting sqref="F8:F15">
    <cfRule type="cellIs" dxfId="49" priority="46" operator="greaterThan">
      <formula>49</formula>
    </cfRule>
    <cfRule type="cellIs" dxfId="48" priority="47" operator="greaterThan">
      <formula>50</formula>
    </cfRule>
    <cfRule type="cellIs" dxfId="47" priority="48" operator="between">
      <formula>37</formula>
      <formula>49</formula>
    </cfRule>
    <cfRule type="cellIs" dxfId="46" priority="49" operator="between">
      <formula>16</formula>
      <formula>37</formula>
    </cfRule>
    <cfRule type="cellIs" dxfId="45" priority="50" operator="lessThan">
      <formula>16</formula>
    </cfRule>
  </conditionalFormatting>
  <conditionalFormatting sqref="F8:F15">
    <cfRule type="cellIs" dxfId="44" priority="45" operator="greaterThan">
      <formula>50</formula>
    </cfRule>
  </conditionalFormatting>
  <conditionalFormatting sqref="H8:H10">
    <cfRule type="cellIs" dxfId="43" priority="40" operator="greaterThan">
      <formula>49</formula>
    </cfRule>
    <cfRule type="cellIs" dxfId="42" priority="41" operator="greaterThan">
      <formula>50</formula>
    </cfRule>
    <cfRule type="cellIs" dxfId="41" priority="42" operator="between">
      <formula>37</formula>
      <formula>49</formula>
    </cfRule>
    <cfRule type="cellIs" dxfId="40" priority="43" operator="between">
      <formula>16</formula>
      <formula>37</formula>
    </cfRule>
    <cfRule type="cellIs" dxfId="39" priority="44" operator="lessThan">
      <formula>16</formula>
    </cfRule>
  </conditionalFormatting>
  <conditionalFormatting sqref="H8:H10">
    <cfRule type="cellIs" dxfId="38" priority="35" operator="greaterThan">
      <formula>49</formula>
    </cfRule>
    <cfRule type="cellIs" dxfId="37" priority="36" operator="greaterThan">
      <formula>50</formula>
    </cfRule>
    <cfRule type="cellIs" dxfId="36" priority="37" operator="between">
      <formula>37</formula>
      <formula>49</formula>
    </cfRule>
    <cfRule type="cellIs" dxfId="35" priority="38" operator="between">
      <formula>16</formula>
      <formula>37</formula>
    </cfRule>
    <cfRule type="cellIs" dxfId="34" priority="39" operator="lessThan">
      <formula>16</formula>
    </cfRule>
  </conditionalFormatting>
  <conditionalFormatting sqref="H8:H10">
    <cfRule type="cellIs" dxfId="33" priority="34" operator="greaterThan">
      <formula>50</formula>
    </cfRule>
  </conditionalFormatting>
  <conditionalFormatting sqref="J8">
    <cfRule type="cellIs" dxfId="32" priority="29" operator="greaterThan">
      <formula>49</formula>
    </cfRule>
    <cfRule type="cellIs" dxfId="31" priority="30" operator="greaterThan">
      <formula>50</formula>
    </cfRule>
    <cfRule type="cellIs" dxfId="30" priority="31" operator="between">
      <formula>37</formula>
      <formula>49</formula>
    </cfRule>
    <cfRule type="cellIs" dxfId="29" priority="32" operator="between">
      <formula>16</formula>
      <formula>37</formula>
    </cfRule>
    <cfRule type="cellIs" dxfId="28" priority="33" operator="lessThan">
      <formula>16</formula>
    </cfRule>
  </conditionalFormatting>
  <conditionalFormatting sqref="J8">
    <cfRule type="cellIs" dxfId="27" priority="24" operator="greaterThan">
      <formula>49</formula>
    </cfRule>
    <cfRule type="cellIs" dxfId="26" priority="25" operator="greaterThan">
      <formula>50</formula>
    </cfRule>
    <cfRule type="cellIs" dxfId="25" priority="26" operator="between">
      <formula>37</formula>
      <formula>49</formula>
    </cfRule>
    <cfRule type="cellIs" dxfId="24" priority="27" operator="between">
      <formula>16</formula>
      <formula>37</formula>
    </cfRule>
    <cfRule type="cellIs" dxfId="23" priority="28" operator="lessThan">
      <formula>16</formula>
    </cfRule>
  </conditionalFormatting>
  <conditionalFormatting sqref="J8">
    <cfRule type="cellIs" dxfId="22" priority="23" operator="greaterThan">
      <formula>50</formula>
    </cfRule>
  </conditionalFormatting>
  <conditionalFormatting sqref="L8">
    <cfRule type="cellIs" dxfId="21" priority="18" operator="greaterThan">
      <formula>49</formula>
    </cfRule>
    <cfRule type="cellIs" dxfId="20" priority="19" operator="greaterThan">
      <formula>50</formula>
    </cfRule>
    <cfRule type="cellIs" dxfId="19" priority="20" operator="between">
      <formula>37</formula>
      <formula>49</formula>
    </cfRule>
    <cfRule type="cellIs" dxfId="18" priority="21" operator="between">
      <formula>16</formula>
      <formula>37</formula>
    </cfRule>
    <cfRule type="cellIs" dxfId="17" priority="22" operator="lessThan">
      <formula>16</formula>
    </cfRule>
  </conditionalFormatting>
  <conditionalFormatting sqref="L8">
    <cfRule type="cellIs" dxfId="16" priority="13" operator="greaterThan">
      <formula>49</formula>
    </cfRule>
    <cfRule type="cellIs" dxfId="15" priority="14" operator="greaterThan">
      <formula>50</formula>
    </cfRule>
    <cfRule type="cellIs" dxfId="14" priority="15" operator="between">
      <formula>37</formula>
      <formula>49</formula>
    </cfRule>
    <cfRule type="cellIs" dxfId="13" priority="16" operator="between">
      <formula>16</formula>
      <formula>37</formula>
    </cfRule>
    <cfRule type="cellIs" dxfId="12" priority="17" operator="lessThan">
      <formula>16</formula>
    </cfRule>
  </conditionalFormatting>
  <conditionalFormatting sqref="L8">
    <cfRule type="cellIs" dxfId="11" priority="12" operator="greaterThan">
      <formula>50</formula>
    </cfRule>
  </conditionalFormatting>
  <conditionalFormatting sqref="N8">
    <cfRule type="cellIs" dxfId="10" priority="7" operator="greaterThan">
      <formula>49</formula>
    </cfRule>
    <cfRule type="cellIs" dxfId="9" priority="8" operator="greaterThan">
      <formula>50</formula>
    </cfRule>
    <cfRule type="cellIs" dxfId="8" priority="9" operator="between">
      <formula>37</formula>
      <formula>49</formula>
    </cfRule>
    <cfRule type="cellIs" dxfId="7" priority="10" operator="between">
      <formula>16</formula>
      <formula>37</formula>
    </cfRule>
    <cfRule type="cellIs" dxfId="6" priority="11" operator="lessThan">
      <formula>16</formula>
    </cfRule>
  </conditionalFormatting>
  <conditionalFormatting sqref="N8">
    <cfRule type="cellIs" dxfId="5" priority="2" operator="greaterThan">
      <formula>49</formula>
    </cfRule>
    <cfRule type="cellIs" dxfId="4" priority="3" operator="greaterThan">
      <formula>50</formula>
    </cfRule>
    <cfRule type="cellIs" dxfId="3" priority="4" operator="between">
      <formula>37</formula>
      <formula>49</formula>
    </cfRule>
    <cfRule type="cellIs" dxfId="2" priority="5" operator="between">
      <formula>16</formula>
      <formula>37</formula>
    </cfRule>
    <cfRule type="cellIs" dxfId="1" priority="6" operator="lessThan">
      <formula>16</formula>
    </cfRule>
  </conditionalFormatting>
  <conditionalFormatting sqref="N8">
    <cfRule type="cellIs" dxfId="0" priority="1" operator="greaterThan">
      <formula>50</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0"/>
  <sheetViews>
    <sheetView zoomScaleNormal="100" workbookViewId="0">
      <selection activeCell="E2" sqref="E2"/>
    </sheetView>
  </sheetViews>
  <sheetFormatPr baseColWidth="10" defaultRowHeight="15" x14ac:dyDescent="0.25"/>
  <cols>
    <col min="2" max="2" width="35.7109375" customWidth="1"/>
    <col min="3" max="3" width="14.28515625" customWidth="1"/>
    <col min="4" max="4" width="14" customWidth="1"/>
  </cols>
  <sheetData>
    <row r="1" spans="2:6" ht="15.75" x14ac:dyDescent="0.25">
      <c r="B1" s="274" t="s">
        <v>153</v>
      </c>
      <c r="C1" s="274"/>
      <c r="D1" s="274"/>
      <c r="E1" s="126"/>
      <c r="F1" s="126"/>
    </row>
    <row r="2" spans="2:6" ht="18" customHeight="1" x14ac:dyDescent="0.25">
      <c r="B2" s="274" t="s">
        <v>154</v>
      </c>
      <c r="C2" s="274"/>
      <c r="D2" s="274"/>
      <c r="E2" s="126"/>
      <c r="F2" s="126"/>
    </row>
    <row r="3" spans="2:6" ht="21.75" customHeight="1" x14ac:dyDescent="0.25">
      <c r="B3" s="274" t="s">
        <v>155</v>
      </c>
      <c r="C3" s="274"/>
      <c r="D3" s="274"/>
      <c r="E3" s="126"/>
      <c r="F3" s="126"/>
    </row>
    <row r="4" spans="2:6" ht="33" customHeight="1" x14ac:dyDescent="0.25">
      <c r="B4" s="123" t="s">
        <v>0</v>
      </c>
      <c r="C4" s="124" t="s">
        <v>494</v>
      </c>
      <c r="D4" s="124" t="s">
        <v>585</v>
      </c>
    </row>
    <row r="5" spans="2:6" ht="31.5" customHeight="1" x14ac:dyDescent="0.25">
      <c r="B5" s="125" t="s">
        <v>19</v>
      </c>
      <c r="C5" s="127"/>
      <c r="D5" s="127"/>
    </row>
    <row r="6" spans="2:6" ht="31.5" customHeight="1" x14ac:dyDescent="0.25">
      <c r="B6" s="125" t="s">
        <v>156</v>
      </c>
      <c r="C6" s="128"/>
      <c r="D6" s="127"/>
    </row>
    <row r="7" spans="2:6" ht="42.75" customHeight="1" x14ac:dyDescent="0.25">
      <c r="B7" s="125" t="s">
        <v>33</v>
      </c>
      <c r="C7" s="128"/>
      <c r="D7" s="127"/>
    </row>
    <row r="8" spans="2:6" ht="39" customHeight="1" x14ac:dyDescent="0.25">
      <c r="B8" s="125" t="s">
        <v>478</v>
      </c>
      <c r="C8" s="127"/>
      <c r="D8" s="127"/>
    </row>
    <row r="9" spans="2:6" ht="34.5" customHeight="1" x14ac:dyDescent="0.25">
      <c r="B9" s="125" t="s">
        <v>49</v>
      </c>
      <c r="C9" s="129"/>
      <c r="D9" s="127"/>
    </row>
    <row r="10" spans="2:6" ht="26.25" customHeight="1" x14ac:dyDescent="0.25">
      <c r="B10" s="125" t="s">
        <v>59</v>
      </c>
      <c r="C10" s="127"/>
      <c r="D10" s="127"/>
    </row>
  </sheetData>
  <mergeCells count="3">
    <mergeCell ref="B1:D1"/>
    <mergeCell ref="B2:D2"/>
    <mergeCell ref="B3:D3"/>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4"/>
  <sheetViews>
    <sheetView zoomScale="80" zoomScaleNormal="80" workbookViewId="0">
      <selection activeCell="B3" sqref="B3:D3"/>
    </sheetView>
  </sheetViews>
  <sheetFormatPr baseColWidth="10" defaultRowHeight="15" x14ac:dyDescent="0.25"/>
  <cols>
    <col min="2" max="2" width="35.7109375" customWidth="1"/>
    <col min="3" max="3" width="14" customWidth="1"/>
    <col min="4" max="4" width="14.42578125" customWidth="1"/>
  </cols>
  <sheetData>
    <row r="2" spans="2:4" ht="15.75" x14ac:dyDescent="0.25">
      <c r="B2" s="274" t="s">
        <v>153</v>
      </c>
      <c r="C2" s="274"/>
      <c r="D2" s="274"/>
    </row>
    <row r="3" spans="2:4" ht="15.75" x14ac:dyDescent="0.25">
      <c r="B3" s="274" t="s">
        <v>154</v>
      </c>
      <c r="C3" s="274"/>
      <c r="D3" s="274"/>
    </row>
    <row r="4" spans="2:4" ht="15.75" x14ac:dyDescent="0.25">
      <c r="B4" s="274" t="s">
        <v>428</v>
      </c>
      <c r="C4" s="274"/>
      <c r="D4" s="274"/>
    </row>
    <row r="5" spans="2:4" ht="30" x14ac:dyDescent="0.25">
      <c r="B5" s="123" t="s">
        <v>0</v>
      </c>
      <c r="C5" s="124" t="s">
        <v>480</v>
      </c>
      <c r="D5" s="124" t="s">
        <v>586</v>
      </c>
    </row>
    <row r="6" spans="2:4" ht="43.5" customHeight="1" x14ac:dyDescent="0.25">
      <c r="B6" s="130" t="s">
        <v>249</v>
      </c>
      <c r="C6" s="131"/>
      <c r="D6" s="180"/>
    </row>
    <row r="7" spans="2:4" ht="36.75" customHeight="1" x14ac:dyDescent="0.25">
      <c r="B7" s="130" t="s">
        <v>429</v>
      </c>
      <c r="C7" s="131"/>
      <c r="D7" s="131"/>
    </row>
    <row r="8" spans="2:4" ht="36" customHeight="1" x14ac:dyDescent="0.25">
      <c r="B8" s="130" t="s">
        <v>430</v>
      </c>
      <c r="C8" s="131"/>
      <c r="D8" s="131"/>
    </row>
    <row r="9" spans="2:4" ht="38.25" customHeight="1" x14ac:dyDescent="0.25">
      <c r="B9" s="133" t="s">
        <v>268</v>
      </c>
      <c r="C9" s="131"/>
      <c r="D9" s="180"/>
    </row>
    <row r="10" spans="2:4" ht="34.5" customHeight="1" x14ac:dyDescent="0.25">
      <c r="B10" s="130" t="s">
        <v>273</v>
      </c>
      <c r="C10" s="134"/>
      <c r="D10" s="180"/>
    </row>
    <row r="11" spans="2:4" ht="35.25" customHeight="1" x14ac:dyDescent="0.25">
      <c r="B11" s="130" t="s">
        <v>277</v>
      </c>
      <c r="C11" s="131"/>
      <c r="D11" s="131"/>
    </row>
    <row r="12" spans="2:4" ht="60.75" customHeight="1" x14ac:dyDescent="0.25">
      <c r="B12" s="130" t="s">
        <v>282</v>
      </c>
      <c r="C12" s="131"/>
      <c r="D12" s="131"/>
    </row>
    <row r="13" spans="2:4" ht="64.5" customHeight="1" x14ac:dyDescent="0.25">
      <c r="B13" s="130" t="s">
        <v>431</v>
      </c>
      <c r="C13" s="131"/>
      <c r="D13" s="131"/>
    </row>
    <row r="14" spans="2:4" ht="42" customHeight="1" x14ac:dyDescent="0.25">
      <c r="B14" s="130" t="s">
        <v>288</v>
      </c>
      <c r="C14" s="131"/>
      <c r="D14" s="131"/>
    </row>
  </sheetData>
  <mergeCells count="3">
    <mergeCell ref="B2:D2"/>
    <mergeCell ref="B3:D3"/>
    <mergeCell ref="B4:D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ESCALA</vt:lpstr>
      <vt:lpstr>SEGUIMIENTO</vt:lpstr>
      <vt:lpstr>FORMACIÓN</vt:lpstr>
      <vt:lpstr>INVESTIGACIÓN</vt:lpstr>
      <vt:lpstr>PROY. SOCIAL</vt:lpstr>
      <vt:lpstr>BIENESTAR</vt:lpstr>
      <vt:lpstr>ADMINISTRATIVO</vt:lpstr>
      <vt:lpstr>Hoja1</vt:lpstr>
      <vt:lpstr>Hoja2</vt:lpstr>
      <vt:lpstr>Hoja3</vt:lpstr>
      <vt:lpstr>Hoja4</vt:lpstr>
      <vt:lpstr>Hoja5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Planeacion2</dc:creator>
  <cp:lastModifiedBy>Planeacion2</cp:lastModifiedBy>
  <cp:lastPrinted>2016-09-13T19:50:16Z</cp:lastPrinted>
  <dcterms:created xsi:type="dcterms:W3CDTF">2016-04-25T14:14:06Z</dcterms:created>
  <dcterms:modified xsi:type="dcterms:W3CDTF">2016-11-04T15:20:23Z</dcterms:modified>
</cp:coreProperties>
</file>